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72" windowWidth="15456" windowHeight="10200" firstSheet="3" activeTab="6"/>
  </bookViews>
  <sheets>
    <sheet name="В.Давыдовское СП" sheetId="1" r:id="rId1"/>
    <sheet name="Горское СП" sheetId="2" r:id="rId2"/>
    <sheet name="Гремячинское СП" sheetId="3" r:id="rId3"/>
    <sheet name="Комаровское СП" sheetId="4" r:id="rId4"/>
    <sheet name="Крыловское СП" sheetId="5" r:id="rId5"/>
    <sheet name="Новозалесновское СП" sheetId="6" r:id="rId6"/>
    <sheet name="Осинское городское поселение" sheetId="7" r:id="rId7"/>
    <sheet name="Паклинское СП" sheetId="8" r:id="rId8"/>
    <sheet name="Пальское СП" sheetId="9" r:id="rId9"/>
  </sheets>
  <definedNames>
    <definedName name="APPT" localSheetId="0">'В.Давыдовское СП'!#REF!</definedName>
    <definedName name="FIO" localSheetId="0">'В.Давыдовское СП'!#REF!</definedName>
    <definedName name="SIGN" localSheetId="0">'В.Давыдовское СП'!#REF!</definedName>
  </definedNames>
  <calcPr fullCalcOnLoad="1"/>
</workbook>
</file>

<file path=xl/sharedStrings.xml><?xml version="1.0" encoding="utf-8"?>
<sst xmlns="http://schemas.openxmlformats.org/spreadsheetml/2006/main" count="412" uniqueCount="79">
  <si>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</si>
  <si>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</si>
  <si>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</si>
  <si>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</si>
  <si>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</si>
  <si>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</si>
  <si>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сельскохозяйственный налог</t>
  </si>
  <si>
    <t>Доходы, получаемые в виде арендной платы за земельные участки</t>
  </si>
  <si>
    <t>Доходы от сдачи в аренду имущества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</si>
  <si>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</si>
  <si>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</si>
  <si>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</si>
  <si>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</si>
  <si>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Налог на имущество физических лиц</t>
  </si>
  <si>
    <t xml:space="preserve">Земельный налог </t>
  </si>
  <si>
    <t>Отчет об исполнении бюджета Верхнедавыдовского сельского поселения</t>
  </si>
  <si>
    <t>в том числе Дотации</t>
  </si>
  <si>
    <t>Прочие неналоговые доходы</t>
  </si>
  <si>
    <t>Безвозмездные поступления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</si>
  <si>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</si>
  <si>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</si>
  <si>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</si>
  <si>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</si>
  <si>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</si>
  <si>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</si>
  <si>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</si>
  <si>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</si>
  <si>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</si>
  <si>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ДЕФИЦИТ (ПРОФИЦИТ)</t>
  </si>
  <si>
    <t>Отчет об исполнении бюджета Горского сельского поселения</t>
  </si>
  <si>
    <t>Отчет об исполнении бюджета Гремячинского сельского поселения</t>
  </si>
  <si>
    <t>Отчет об исполнении бюджета Комаровского сельского поселения</t>
  </si>
  <si>
    <t>Отчет об исполнении бюджета Крыловского сельского поселения</t>
  </si>
  <si>
    <t>Отчет об исполнении бюджета Новозалесновского сельского поселения</t>
  </si>
  <si>
    <t>Государственная пошлина</t>
  </si>
  <si>
    <t>Отчет об исполнении бюджета Осинского городского поселения</t>
  </si>
  <si>
    <t>Средства массовой информации</t>
  </si>
  <si>
    <t>Обслуживание муниципального долга</t>
  </si>
  <si>
    <t>Отчет об исполнении бюджета Паклинского сельского поселения</t>
  </si>
  <si>
    <t>Отчет об исполнении бюджета Пальского сельского поселения</t>
  </si>
  <si>
    <t>Единица измерения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</si>
  <si>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</si>
  <si>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</si>
  <si>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</si>
  <si>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</si>
  <si>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тыс. руб.</t>
  </si>
  <si>
    <t>Транспортный налог с организаций</t>
  </si>
  <si>
    <t>Транспортный налог с физических лиц</t>
  </si>
  <si>
    <t>Штрафы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</si>
  <si>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</si>
  <si>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</si>
  <si>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</si>
  <si>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</si>
  <si>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</si>
  <si>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</si>
  <si>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</si>
  <si>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</si>
  <si>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Единица измерения                                                                                                                                                                             тыс. руб.</t>
  </si>
  <si>
    <t>Доходы от реализации  имущества</t>
  </si>
  <si>
    <t>Задолженность по отмененным налогам</t>
  </si>
  <si>
    <t>Акцизы на нефтепродукты</t>
  </si>
  <si>
    <t>Штрафы, санкции, возмещение ущерба</t>
  </si>
  <si>
    <t>Единица измерения                                                                                                                                                                                            тыс. руб.</t>
  </si>
  <si>
    <t>в том числе :Дотации</t>
  </si>
  <si>
    <t xml:space="preserve"> иные межбюджетные трансферты в виде иных дотаций</t>
  </si>
  <si>
    <t>Платежи от муниципальных унитарных предприятий</t>
  </si>
  <si>
    <t>Доходы от сдачи в аренду земли</t>
  </si>
  <si>
    <t>Доходы от продажи земли</t>
  </si>
  <si>
    <t xml:space="preserve"> за 1 квартал 2017 года</t>
  </si>
  <si>
    <t>Факт за 1 квартал 2017  года</t>
  </si>
  <si>
    <t>Утверждено на 2017  год</t>
  </si>
  <si>
    <t xml:space="preserve"> за  1 квартал 2017 года</t>
  </si>
  <si>
    <t>Утверждено на 2017 год</t>
  </si>
  <si>
    <t>Изменение остатков средств на 01.04.2017</t>
  </si>
  <si>
    <t>Факт за  1 квартал 2017  года</t>
  </si>
  <si>
    <t>Аренда земли</t>
  </si>
  <si>
    <t xml:space="preserve"> </t>
  </si>
  <si>
    <t>Аренда имущества</t>
  </si>
  <si>
    <t>Здравоохранение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</si>
</sst>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0.000"/>
    <numFmt numFmtId="168" formatCode="[$-FC19]d\ mmmm\ yyyy\ &quot;г.&quot;"/>
    <numFmt numFmtId="169" formatCode="#,##0.000"/>
    <numFmt numFmtId="170" formatCode="#,##0.00&quot;р.&quot;"/>
    <numFmt numFmtId="171" formatCode="#,##0.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"/>
  <sheetViews>
    <sheetView showGridLines="0" zoomScalePageLayoutView="0" workbookViewId="0" topLeftCell="A10">
      <selection activeCell="D31" sqref="D31"/>
    </sheetView>
  </sheetViews>
  <sheetFormatPr defaultColWidth="9.140625" defaultRowHeight="12.75" customHeight="1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15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57</v>
      </c>
      <c r="B4" s="43"/>
      <c r="C4" s="43"/>
      <c r="D4" s="43"/>
      <c r="E4" s="43"/>
      <c r="F4" s="43"/>
      <c r="G4" s="1"/>
    </row>
    <row r="5" spans="1:6" ht="38.25" customHeight="1">
      <c r="A5" s="2" t="s">
        <v>0</v>
      </c>
      <c r="B5" s="35" t="s">
        <v>72</v>
      </c>
      <c r="C5" s="35" t="s">
        <v>1</v>
      </c>
      <c r="D5" s="35" t="s">
        <v>69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38" t="s">
        <v>2</v>
      </c>
      <c r="B7" s="18">
        <f>B8+B19</f>
        <v>10480.439999999999</v>
      </c>
      <c r="C7" s="18">
        <f>C8+C19</f>
        <v>1395.41</v>
      </c>
      <c r="D7" s="18">
        <f>D8+D19</f>
        <v>1275.6599999999999</v>
      </c>
      <c r="E7" s="16">
        <f>D7-C7</f>
        <v>-119.75000000000023</v>
      </c>
      <c r="F7" s="15">
        <f>D7/C7*100</f>
        <v>91.41829283149754</v>
      </c>
    </row>
    <row r="8" spans="1:6" ht="12.75">
      <c r="A8" s="6" t="s">
        <v>19</v>
      </c>
      <c r="B8" s="3">
        <f>SUM(B9:B18)</f>
        <v>1386.3</v>
      </c>
      <c r="C8" s="3">
        <f>SUM(C9:C18)</f>
        <v>347.96999999999997</v>
      </c>
      <c r="D8" s="3">
        <f>SUM(D9:D18)</f>
        <v>228.29999999999995</v>
      </c>
      <c r="E8" s="3">
        <f>D8-C8</f>
        <v>-119.67000000000002</v>
      </c>
      <c r="F8" s="4">
        <f>D8/C8*100</f>
        <v>65.60910423312353</v>
      </c>
    </row>
    <row r="9" spans="1:6" ht="12.75">
      <c r="A9" s="7" t="s">
        <v>5</v>
      </c>
      <c r="B9" s="8">
        <v>129</v>
      </c>
      <c r="C9" s="11">
        <v>32.25</v>
      </c>
      <c r="D9" s="8">
        <v>37.25</v>
      </c>
      <c r="E9" s="8">
        <f>D9-C9</f>
        <v>5</v>
      </c>
      <c r="F9" s="10">
        <f aca="true" t="shared" si="0" ref="F9:F20">D9/C9*100</f>
        <v>115.50387596899225</v>
      </c>
    </row>
    <row r="10" spans="1:6" ht="12.75">
      <c r="A10" s="7" t="s">
        <v>60</v>
      </c>
      <c r="B10" s="8">
        <v>674.77</v>
      </c>
      <c r="C10" s="11">
        <v>171.62</v>
      </c>
      <c r="D10" s="8">
        <v>145.96</v>
      </c>
      <c r="E10" s="8">
        <f aca="true" t="shared" si="1" ref="E10:E21">D10-C10</f>
        <v>-25.659999999999997</v>
      </c>
      <c r="F10" s="10">
        <f t="shared" si="0"/>
        <v>85.04836266169444</v>
      </c>
    </row>
    <row r="11" spans="1:6" ht="12.75">
      <c r="A11" s="7" t="s">
        <v>6</v>
      </c>
      <c r="B11" s="8">
        <v>7.53</v>
      </c>
      <c r="C11" s="11">
        <v>0</v>
      </c>
      <c r="D11" s="8">
        <v>0.45</v>
      </c>
      <c r="E11" s="8">
        <f t="shared" si="1"/>
        <v>0.45</v>
      </c>
      <c r="F11" s="10"/>
    </row>
    <row r="12" spans="1:6" ht="12.75">
      <c r="A12" s="7" t="s">
        <v>13</v>
      </c>
      <c r="B12" s="8">
        <v>123</v>
      </c>
      <c r="C12" s="11">
        <v>25</v>
      </c>
      <c r="D12" s="8">
        <v>1.19</v>
      </c>
      <c r="E12" s="8">
        <f t="shared" si="1"/>
        <v>-23.81</v>
      </c>
      <c r="F12" s="10">
        <f t="shared" si="0"/>
        <v>4.76</v>
      </c>
    </row>
    <row r="13" spans="1:6" ht="12.75">
      <c r="A13" s="7" t="s">
        <v>46</v>
      </c>
      <c r="B13" s="8">
        <v>76.3</v>
      </c>
      <c r="C13" s="11">
        <v>21</v>
      </c>
      <c r="D13" s="8">
        <v>4.73</v>
      </c>
      <c r="E13" s="8">
        <f t="shared" si="1"/>
        <v>-16.27</v>
      </c>
      <c r="F13" s="10">
        <f t="shared" si="0"/>
        <v>22.523809523809526</v>
      </c>
    </row>
    <row r="14" spans="1:6" ht="12.75">
      <c r="A14" s="7" t="s">
        <v>47</v>
      </c>
      <c r="B14" s="8">
        <v>202.7</v>
      </c>
      <c r="C14" s="11">
        <v>49.9</v>
      </c>
      <c r="D14" s="8">
        <v>10.82</v>
      </c>
      <c r="E14" s="8">
        <f t="shared" si="1"/>
        <v>-39.08</v>
      </c>
      <c r="F14" s="10">
        <f t="shared" si="0"/>
        <v>21.683366733466936</v>
      </c>
    </row>
    <row r="15" spans="1:6" ht="12.75">
      <c r="A15" s="7" t="s">
        <v>14</v>
      </c>
      <c r="B15" s="8">
        <v>173</v>
      </c>
      <c r="C15" s="11">
        <v>48.2</v>
      </c>
      <c r="D15" s="8">
        <v>27.58</v>
      </c>
      <c r="E15" s="8">
        <f t="shared" si="1"/>
        <v>-20.620000000000005</v>
      </c>
      <c r="F15" s="10">
        <f t="shared" si="0"/>
        <v>57.21991701244813</v>
      </c>
    </row>
    <row r="16" spans="1:6" ht="12.75">
      <c r="A16" s="7" t="s">
        <v>34</v>
      </c>
      <c r="B16" s="8">
        <v>0</v>
      </c>
      <c r="C16" s="11">
        <v>0</v>
      </c>
      <c r="D16" s="8">
        <v>0</v>
      </c>
      <c r="E16" s="8">
        <f t="shared" si="1"/>
        <v>0</v>
      </c>
      <c r="F16" s="10"/>
    </row>
    <row r="17" spans="1:6" ht="12.75">
      <c r="A17" s="7" t="s">
        <v>75</v>
      </c>
      <c r="B17" s="8">
        <v>0</v>
      </c>
      <c r="C17" s="11">
        <v>0</v>
      </c>
      <c r="D17" s="8">
        <v>0.32</v>
      </c>
      <c r="E17" s="8">
        <f t="shared" si="1"/>
        <v>0.32</v>
      </c>
      <c r="F17" s="10"/>
    </row>
    <row r="18" spans="1:6" ht="12.75">
      <c r="A18" s="7" t="s">
        <v>17</v>
      </c>
      <c r="B18" s="8">
        <v>0</v>
      </c>
      <c r="C18" s="11">
        <f>B18</f>
        <v>0</v>
      </c>
      <c r="D18" s="8">
        <v>0</v>
      </c>
      <c r="E18" s="8">
        <f t="shared" si="1"/>
        <v>0</v>
      </c>
      <c r="F18" s="4"/>
    </row>
    <row r="19" spans="1:6" ht="12.75">
      <c r="A19" s="6" t="s">
        <v>18</v>
      </c>
      <c r="B19" s="3">
        <v>9094.14</v>
      </c>
      <c r="C19" s="5">
        <v>1047.44</v>
      </c>
      <c r="D19" s="3">
        <v>1047.36</v>
      </c>
      <c r="E19" s="3">
        <f t="shared" si="1"/>
        <v>-0.08000000000015461</v>
      </c>
      <c r="F19" s="4">
        <f t="shared" si="0"/>
        <v>99.99236233101657</v>
      </c>
    </row>
    <row r="20" spans="1:6" s="40" customFormat="1" ht="12.75">
      <c r="A20" s="7" t="s">
        <v>63</v>
      </c>
      <c r="B20" s="8">
        <v>4814.7</v>
      </c>
      <c r="C20" s="11">
        <v>1019.78</v>
      </c>
      <c r="D20" s="8">
        <v>1019.78</v>
      </c>
      <c r="E20" s="8">
        <f t="shared" si="1"/>
        <v>0</v>
      </c>
      <c r="F20" s="10">
        <f t="shared" si="0"/>
        <v>100</v>
      </c>
    </row>
    <row r="21" spans="1:6" ht="26.25">
      <c r="A21" s="7" t="s">
        <v>64</v>
      </c>
      <c r="B21" s="8">
        <v>4050.94</v>
      </c>
      <c r="C21" s="11">
        <v>0</v>
      </c>
      <c r="D21" s="8">
        <v>0</v>
      </c>
      <c r="E21" s="8">
        <f t="shared" si="1"/>
        <v>0</v>
      </c>
      <c r="F21" s="10"/>
    </row>
    <row r="22" spans="1:6" ht="15">
      <c r="A22" s="38" t="s">
        <v>3</v>
      </c>
      <c r="B22" s="41">
        <f>B23+B24+B25+B26+B27+B28+B29+B30</f>
        <v>11340.439999999999</v>
      </c>
      <c r="C22" s="41">
        <f>C23+C24+C25+C26+C27+C28+C29+C30</f>
        <v>1395.4100000000003</v>
      </c>
      <c r="D22" s="41">
        <f>D23+D24+D25+D26+D27+D28+D29+D30</f>
        <v>1027.32</v>
      </c>
      <c r="E22" s="18">
        <f>E23+E24+E25+E26+E27+E28+E29+E30</f>
        <v>-368.0900000000001</v>
      </c>
      <c r="F22" s="15">
        <f>D22/C22*100</f>
        <v>73.62137292981988</v>
      </c>
    </row>
    <row r="23" spans="1:6" ht="12.75">
      <c r="A23" s="21" t="s">
        <v>20</v>
      </c>
      <c r="B23" s="12">
        <v>2090.63</v>
      </c>
      <c r="C23" s="11">
        <v>395.74</v>
      </c>
      <c r="D23" s="12">
        <v>311.3</v>
      </c>
      <c r="E23" s="8">
        <f aca="true" t="shared" si="2" ref="E23:E30">D23-C23</f>
        <v>-84.44</v>
      </c>
      <c r="F23" s="10">
        <f aca="true" t="shared" si="3" ref="F23:F30">D23/C23*100</f>
        <v>78.66275837671198</v>
      </c>
    </row>
    <row r="24" spans="1:6" ht="12.75">
      <c r="A24" s="21" t="s">
        <v>21</v>
      </c>
      <c r="B24" s="12">
        <v>72.7</v>
      </c>
      <c r="C24" s="11">
        <v>18.18</v>
      </c>
      <c r="D24" s="12">
        <v>18.18</v>
      </c>
      <c r="E24" s="8">
        <f t="shared" si="2"/>
        <v>0</v>
      </c>
      <c r="F24" s="10">
        <f t="shared" si="3"/>
        <v>100</v>
      </c>
    </row>
    <row r="25" spans="1:6" ht="26.25">
      <c r="A25" s="21" t="s">
        <v>22</v>
      </c>
      <c r="B25" s="12">
        <v>652</v>
      </c>
      <c r="C25" s="11">
        <v>119.39</v>
      </c>
      <c r="D25" s="12">
        <v>93.96</v>
      </c>
      <c r="E25" s="8">
        <f t="shared" si="2"/>
        <v>-25.430000000000007</v>
      </c>
      <c r="F25" s="10">
        <f t="shared" si="3"/>
        <v>78.70005863137615</v>
      </c>
    </row>
    <row r="26" spans="1:6" ht="12.75">
      <c r="A26" s="21" t="s">
        <v>23</v>
      </c>
      <c r="B26" s="12">
        <v>810.37</v>
      </c>
      <c r="C26" s="11">
        <v>123.95</v>
      </c>
      <c r="D26" s="12">
        <v>0</v>
      </c>
      <c r="E26" s="8">
        <f t="shared" si="2"/>
        <v>-123.95</v>
      </c>
      <c r="F26" s="10">
        <f t="shared" si="3"/>
        <v>0</v>
      </c>
    </row>
    <row r="27" spans="1:6" ht="12.75">
      <c r="A27" s="21" t="s">
        <v>24</v>
      </c>
      <c r="B27" s="12">
        <v>4244.44</v>
      </c>
      <c r="C27" s="11">
        <v>79.73</v>
      </c>
      <c r="D27" s="12">
        <v>0</v>
      </c>
      <c r="E27" s="8">
        <f t="shared" si="2"/>
        <v>-79.73</v>
      </c>
      <c r="F27" s="10">
        <f t="shared" si="3"/>
        <v>0</v>
      </c>
    </row>
    <row r="28" spans="1:6" ht="12.75" customHeight="1">
      <c r="A28" s="21" t="s">
        <v>25</v>
      </c>
      <c r="B28" s="12">
        <v>3195</v>
      </c>
      <c r="C28" s="11">
        <v>624.58</v>
      </c>
      <c r="D28" s="12">
        <v>584.18</v>
      </c>
      <c r="E28" s="8">
        <f t="shared" si="2"/>
        <v>-40.40000000000009</v>
      </c>
      <c r="F28" s="10">
        <f t="shared" si="3"/>
        <v>93.53165327099809</v>
      </c>
    </row>
    <row r="29" spans="1:6" ht="12.75" customHeight="1">
      <c r="A29" s="21" t="s">
        <v>26</v>
      </c>
      <c r="B29" s="12">
        <v>251.3</v>
      </c>
      <c r="C29" s="11">
        <v>33.7</v>
      </c>
      <c r="D29" s="12">
        <v>19.7</v>
      </c>
      <c r="E29" s="8">
        <f t="shared" si="2"/>
        <v>-14.000000000000004</v>
      </c>
      <c r="F29" s="10">
        <f t="shared" si="3"/>
        <v>58.45697329376854</v>
      </c>
    </row>
    <row r="30" spans="1:6" ht="12.75" customHeight="1">
      <c r="A30" s="21" t="s">
        <v>27</v>
      </c>
      <c r="B30" s="12">
        <v>24</v>
      </c>
      <c r="C30" s="11">
        <v>0.14</v>
      </c>
      <c r="D30" s="12">
        <v>0</v>
      </c>
      <c r="E30" s="8">
        <f t="shared" si="2"/>
        <v>-0.14</v>
      </c>
      <c r="F30" s="10">
        <f t="shared" si="3"/>
        <v>0</v>
      </c>
    </row>
    <row r="31" spans="1:6" s="19" customFormat="1" ht="15">
      <c r="A31" s="22" t="s">
        <v>28</v>
      </c>
      <c r="B31" s="24">
        <f>B7-B22</f>
        <v>-860</v>
      </c>
      <c r="C31" s="18">
        <f>C7-C22</f>
        <v>0</v>
      </c>
      <c r="D31" s="24">
        <f>D7-D22</f>
        <v>248.33999999999992</v>
      </c>
      <c r="E31" s="3"/>
      <c r="F31" s="4"/>
    </row>
    <row r="32" spans="1:6" ht="26.25">
      <c r="A32" s="22" t="s">
        <v>4</v>
      </c>
      <c r="B32" s="18">
        <f>B33+B34</f>
        <v>860</v>
      </c>
      <c r="C32" s="18">
        <f>C33+C34</f>
        <v>0</v>
      </c>
      <c r="D32" s="24">
        <f>D33+D34</f>
        <v>-248.34</v>
      </c>
      <c r="E32" s="3"/>
      <c r="F32" s="4"/>
    </row>
    <row r="33" spans="1:6" ht="12.75" customHeight="1">
      <c r="A33" s="21" t="s">
        <v>12</v>
      </c>
      <c r="B33" s="26">
        <v>0</v>
      </c>
      <c r="C33" s="11">
        <f>B33</f>
        <v>0</v>
      </c>
      <c r="D33" s="26">
        <v>0</v>
      </c>
      <c r="E33" s="8"/>
      <c r="F33" s="10"/>
    </row>
    <row r="34" spans="1:6" ht="12.75" customHeight="1">
      <c r="A34" s="21" t="s">
        <v>73</v>
      </c>
      <c r="B34" s="26">
        <v>860</v>
      </c>
      <c r="C34" s="11">
        <v>0</v>
      </c>
      <c r="D34" s="26">
        <v>-248.34</v>
      </c>
      <c r="E34" s="8"/>
      <c r="F34" s="10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0">
      <selection activeCell="B34" sqref="B34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29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40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70</v>
      </c>
      <c r="C5" s="35" t="s">
        <v>1</v>
      </c>
      <c r="D5" s="35" t="s">
        <v>69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B8+B22</f>
        <v>5088.3</v>
      </c>
      <c r="C7" s="14">
        <f>C8+C22</f>
        <v>1094.63</v>
      </c>
      <c r="D7" s="14">
        <f>D8+D22</f>
        <v>885.44</v>
      </c>
      <c r="E7" s="16">
        <f>D7-C7</f>
        <v>-209.19000000000005</v>
      </c>
      <c r="F7" s="15">
        <f>D7/C7*100</f>
        <v>80.88943295908206</v>
      </c>
    </row>
    <row r="8" spans="1:6" ht="12.75">
      <c r="A8" s="6" t="s">
        <v>19</v>
      </c>
      <c r="B8" s="3">
        <f>SUM(B9:B21)</f>
        <v>1474.4</v>
      </c>
      <c r="C8" s="3">
        <f>SUM(C9:C21)</f>
        <v>436.78</v>
      </c>
      <c r="D8" s="3">
        <f>SUM(D9:D21)</f>
        <v>227.58999999999997</v>
      </c>
      <c r="E8" s="3">
        <f>D8-C8</f>
        <v>-209.19</v>
      </c>
      <c r="F8" s="4">
        <f>D8/C8*100</f>
        <v>52.10632354961307</v>
      </c>
    </row>
    <row r="9" spans="1:6" ht="12.75">
      <c r="A9" s="7" t="s">
        <v>5</v>
      </c>
      <c r="B9" s="8">
        <v>346</v>
      </c>
      <c r="C9" s="8">
        <v>70</v>
      </c>
      <c r="D9" s="8">
        <v>35.68</v>
      </c>
      <c r="E9" s="8">
        <f>D9-C9</f>
        <v>-34.32</v>
      </c>
      <c r="F9" s="10">
        <f aca="true" t="shared" si="0" ref="F9:F23">D9/C9*100</f>
        <v>50.97142857142857</v>
      </c>
    </row>
    <row r="10" spans="1:6" ht="12.75">
      <c r="A10" s="7" t="s">
        <v>60</v>
      </c>
      <c r="B10" s="8">
        <v>395.2</v>
      </c>
      <c r="C10" s="8">
        <v>168.8</v>
      </c>
      <c r="D10" s="8">
        <v>120.04</v>
      </c>
      <c r="E10" s="8">
        <f aca="true" t="shared" si="1" ref="E10:E21">D10-C10</f>
        <v>-48.760000000000005</v>
      </c>
      <c r="F10" s="10">
        <f t="shared" si="0"/>
        <v>71.11374407582939</v>
      </c>
    </row>
    <row r="11" spans="1:6" ht="12.75">
      <c r="A11" s="7" t="s">
        <v>6</v>
      </c>
      <c r="B11" s="8">
        <v>0</v>
      </c>
      <c r="C11" s="8">
        <f>B11</f>
        <v>0</v>
      </c>
      <c r="D11" s="8">
        <v>0.5</v>
      </c>
      <c r="E11" s="8">
        <f t="shared" si="1"/>
        <v>0.5</v>
      </c>
      <c r="F11" s="10">
        <v>0</v>
      </c>
    </row>
    <row r="12" spans="1:6" ht="12.75">
      <c r="A12" s="7" t="s">
        <v>13</v>
      </c>
      <c r="B12" s="8">
        <v>172</v>
      </c>
      <c r="C12" s="8">
        <v>45</v>
      </c>
      <c r="D12" s="8">
        <v>6.4</v>
      </c>
      <c r="E12" s="8">
        <f t="shared" si="1"/>
        <v>-38.6</v>
      </c>
      <c r="F12" s="10">
        <f t="shared" si="0"/>
        <v>14.222222222222221</v>
      </c>
    </row>
    <row r="13" spans="1:6" ht="12.75">
      <c r="A13" s="7" t="s">
        <v>46</v>
      </c>
      <c r="B13" s="8">
        <v>50</v>
      </c>
      <c r="C13" s="8">
        <v>12.5</v>
      </c>
      <c r="D13" s="8">
        <v>0</v>
      </c>
      <c r="E13" s="8">
        <f t="shared" si="1"/>
        <v>-12.5</v>
      </c>
      <c r="F13" s="10">
        <f t="shared" si="0"/>
        <v>0</v>
      </c>
    </row>
    <row r="14" spans="1:6" ht="12.75">
      <c r="A14" s="7" t="s">
        <v>47</v>
      </c>
      <c r="B14" s="8">
        <v>206.5</v>
      </c>
      <c r="C14" s="8">
        <v>50.02</v>
      </c>
      <c r="D14" s="8">
        <v>11.29</v>
      </c>
      <c r="E14" s="8">
        <f t="shared" si="1"/>
        <v>-38.730000000000004</v>
      </c>
      <c r="F14" s="10">
        <f t="shared" si="0"/>
        <v>22.570971611355457</v>
      </c>
    </row>
    <row r="15" spans="1:6" ht="12.75">
      <c r="A15" s="7" t="s">
        <v>14</v>
      </c>
      <c r="B15" s="8">
        <v>268</v>
      </c>
      <c r="C15" s="8">
        <v>65</v>
      </c>
      <c r="D15" s="8">
        <v>22.29</v>
      </c>
      <c r="E15" s="8">
        <f t="shared" si="1"/>
        <v>-42.71</v>
      </c>
      <c r="F15" s="10">
        <f t="shared" si="0"/>
        <v>34.29230769230769</v>
      </c>
    </row>
    <row r="16" spans="1:6" ht="12.75">
      <c r="A16" s="7" t="s">
        <v>34</v>
      </c>
      <c r="B16" s="8">
        <v>5.3</v>
      </c>
      <c r="C16" s="8">
        <v>1.33</v>
      </c>
      <c r="D16" s="8">
        <v>2.5</v>
      </c>
      <c r="E16" s="8">
        <f t="shared" si="1"/>
        <v>1.17</v>
      </c>
      <c r="F16" s="10">
        <f t="shared" si="0"/>
        <v>187.9699248120301</v>
      </c>
    </row>
    <row r="17" spans="1:6" ht="12.75">
      <c r="A17" s="9" t="s">
        <v>8</v>
      </c>
      <c r="B17" s="8">
        <v>9.7</v>
      </c>
      <c r="C17" s="8">
        <v>2.43</v>
      </c>
      <c r="D17" s="8">
        <v>5.97</v>
      </c>
      <c r="E17" s="8">
        <f t="shared" si="1"/>
        <v>3.5399999999999996</v>
      </c>
      <c r="F17" s="10">
        <f t="shared" si="0"/>
        <v>245.67901234567898</v>
      </c>
    </row>
    <row r="18" spans="1:6" ht="12.75">
      <c r="A18" s="7" t="s">
        <v>9</v>
      </c>
      <c r="B18" s="8">
        <v>21.7</v>
      </c>
      <c r="C18" s="8">
        <f>B18</f>
        <v>21.7</v>
      </c>
      <c r="D18" s="8">
        <v>22.92</v>
      </c>
      <c r="E18" s="8">
        <f t="shared" si="1"/>
        <v>1.2200000000000024</v>
      </c>
      <c r="F18" s="10">
        <f t="shared" si="0"/>
        <v>105.62211981566823</v>
      </c>
    </row>
    <row r="19" spans="1:6" ht="12.75">
      <c r="A19" s="7" t="s">
        <v>11</v>
      </c>
      <c r="B19" s="8">
        <v>0</v>
      </c>
      <c r="C19" s="8">
        <f>B19</f>
        <v>0</v>
      </c>
      <c r="D19" s="8">
        <v>0</v>
      </c>
      <c r="E19" s="8">
        <f t="shared" si="1"/>
        <v>0</v>
      </c>
      <c r="F19" s="10"/>
    </row>
    <row r="20" spans="1:6" ht="12.75">
      <c r="A20" s="7" t="s">
        <v>61</v>
      </c>
      <c r="B20" s="8">
        <v>0</v>
      </c>
      <c r="C20" s="8">
        <f>B20</f>
        <v>0</v>
      </c>
      <c r="D20" s="8">
        <v>0</v>
      </c>
      <c r="E20" s="8">
        <f t="shared" si="1"/>
        <v>0</v>
      </c>
      <c r="F20" s="10"/>
    </row>
    <row r="21" spans="1:6" ht="12.75">
      <c r="A21" s="7" t="s">
        <v>17</v>
      </c>
      <c r="B21" s="8">
        <v>0</v>
      </c>
      <c r="C21" s="8">
        <f>B21</f>
        <v>0</v>
      </c>
      <c r="D21" s="8">
        <v>0</v>
      </c>
      <c r="E21" s="8">
        <f t="shared" si="1"/>
        <v>0</v>
      </c>
      <c r="F21" s="10"/>
    </row>
    <row r="22" spans="1:6" ht="12.75">
      <c r="A22" s="6" t="s">
        <v>18</v>
      </c>
      <c r="B22" s="3">
        <v>3613.9</v>
      </c>
      <c r="C22" s="3">
        <v>657.85</v>
      </c>
      <c r="D22" s="3">
        <v>657.85</v>
      </c>
      <c r="E22" s="3">
        <f>D22-C22</f>
        <v>0</v>
      </c>
      <c r="F22" s="4">
        <f t="shared" si="0"/>
        <v>100</v>
      </c>
    </row>
    <row r="23" spans="1:6" s="40" customFormat="1" ht="12.75">
      <c r="A23" s="7" t="s">
        <v>63</v>
      </c>
      <c r="B23" s="8">
        <v>2946.8</v>
      </c>
      <c r="C23" s="8">
        <v>626.4</v>
      </c>
      <c r="D23" s="8">
        <v>626.4</v>
      </c>
      <c r="E23" s="8">
        <f>D23-C23</f>
        <v>0</v>
      </c>
      <c r="F23" s="10">
        <f t="shared" si="0"/>
        <v>100</v>
      </c>
    </row>
    <row r="24" spans="1:6" ht="26.25">
      <c r="A24" s="7" t="s">
        <v>64</v>
      </c>
      <c r="B24" s="8">
        <v>414.7</v>
      </c>
      <c r="C24" s="8">
        <v>0</v>
      </c>
      <c r="D24" s="8">
        <v>0</v>
      </c>
      <c r="E24" s="8">
        <f>D24-C24</f>
        <v>0</v>
      </c>
      <c r="F24" s="10"/>
    </row>
    <row r="25" spans="1:9" ht="15">
      <c r="A25" s="13" t="s">
        <v>3</v>
      </c>
      <c r="B25" s="36">
        <f>B26+B27+B28+B29+B30+B31+B32+B33</f>
        <v>5441.029999999999</v>
      </c>
      <c r="C25" s="36">
        <f>C26+C27+C28+C29+C30+C31+C32+C33</f>
        <v>1247.97</v>
      </c>
      <c r="D25" s="36">
        <f>D26+D27+D28+D29+D30+D31+D32+D33</f>
        <v>913.79</v>
      </c>
      <c r="E25" s="14">
        <f>E26+E27+E28+E29+E30+E31+E32+E33</f>
        <v>-334.18</v>
      </c>
      <c r="F25" s="15">
        <f>D25/C25*100</f>
        <v>73.22211271104273</v>
      </c>
      <c r="G25" s="31"/>
      <c r="H25" s="31"/>
      <c r="I25" s="31"/>
    </row>
    <row r="26" spans="1:9" ht="12.75">
      <c r="A26" s="21" t="s">
        <v>20</v>
      </c>
      <c r="B26" s="12">
        <v>2111.04</v>
      </c>
      <c r="C26" s="12">
        <v>410.57</v>
      </c>
      <c r="D26" s="12">
        <v>333.82</v>
      </c>
      <c r="E26" s="20">
        <f aca="true" t="shared" si="2" ref="E26:E33">D26-C26</f>
        <v>-76.75</v>
      </c>
      <c r="F26" s="10">
        <f aca="true" t="shared" si="3" ref="F26:F32">D26/C26*100</f>
        <v>81.3064763621307</v>
      </c>
      <c r="G26" s="27"/>
      <c r="H26" s="34"/>
      <c r="I26" s="34"/>
    </row>
    <row r="27" spans="1:9" ht="12.75">
      <c r="A27" s="21" t="s">
        <v>21</v>
      </c>
      <c r="B27" s="12">
        <v>72.7</v>
      </c>
      <c r="C27" s="12">
        <v>18.18</v>
      </c>
      <c r="D27" s="12">
        <v>18.18</v>
      </c>
      <c r="E27" s="20">
        <f t="shared" si="2"/>
        <v>0</v>
      </c>
      <c r="F27" s="10">
        <f t="shared" si="3"/>
        <v>100</v>
      </c>
      <c r="G27" s="27"/>
      <c r="H27" s="34"/>
      <c r="I27" s="34"/>
    </row>
    <row r="28" spans="1:9" ht="26.25">
      <c r="A28" s="21" t="s">
        <v>22</v>
      </c>
      <c r="B28" s="12">
        <v>329</v>
      </c>
      <c r="C28" s="12">
        <v>89.72</v>
      </c>
      <c r="D28" s="12">
        <v>11.1</v>
      </c>
      <c r="E28" s="20">
        <f t="shared" si="2"/>
        <v>-78.62</v>
      </c>
      <c r="F28" s="10">
        <f t="shared" si="3"/>
        <v>12.371823450735622</v>
      </c>
      <c r="G28" s="27"/>
      <c r="H28" s="34"/>
      <c r="I28" s="34"/>
    </row>
    <row r="29" spans="1:9" ht="12.75">
      <c r="A29" s="21" t="s">
        <v>23</v>
      </c>
      <c r="B29" s="30">
        <v>839.6</v>
      </c>
      <c r="C29" s="12">
        <v>25</v>
      </c>
      <c r="D29" s="30">
        <v>0</v>
      </c>
      <c r="E29" s="20">
        <f t="shared" si="2"/>
        <v>-25</v>
      </c>
      <c r="F29" s="10">
        <f t="shared" si="3"/>
        <v>0</v>
      </c>
      <c r="G29" s="31"/>
      <c r="H29" s="34"/>
      <c r="I29" s="34"/>
    </row>
    <row r="30" spans="1:9" ht="12.75">
      <c r="A30" s="21" t="s">
        <v>24</v>
      </c>
      <c r="B30" s="30">
        <v>556.29</v>
      </c>
      <c r="C30" s="12">
        <v>322.05</v>
      </c>
      <c r="D30" s="30">
        <v>168.92</v>
      </c>
      <c r="E30" s="20">
        <f t="shared" si="2"/>
        <v>-153.13000000000002</v>
      </c>
      <c r="F30" s="10">
        <f t="shared" si="3"/>
        <v>52.45148268902344</v>
      </c>
      <c r="G30" s="27"/>
      <c r="H30" s="29"/>
      <c r="I30" s="29"/>
    </row>
    <row r="31" spans="1:9" ht="12.75" customHeight="1">
      <c r="A31" s="21" t="s">
        <v>25</v>
      </c>
      <c r="B31" s="30">
        <v>1487</v>
      </c>
      <c r="C31" s="12">
        <v>369.25</v>
      </c>
      <c r="D31" s="30">
        <v>369.25</v>
      </c>
      <c r="E31" s="20">
        <f t="shared" si="2"/>
        <v>0</v>
      </c>
      <c r="F31" s="10">
        <f t="shared" si="3"/>
        <v>100</v>
      </c>
      <c r="G31" s="27"/>
      <c r="H31" s="34"/>
      <c r="I31" s="34"/>
    </row>
    <row r="32" spans="1:9" ht="12.75" customHeight="1">
      <c r="A32" s="21" t="s">
        <v>26</v>
      </c>
      <c r="B32" s="30">
        <v>45.4</v>
      </c>
      <c r="C32" s="12">
        <v>13.2</v>
      </c>
      <c r="D32" s="30">
        <v>12.52</v>
      </c>
      <c r="E32" s="20">
        <f t="shared" si="2"/>
        <v>-0.6799999999999997</v>
      </c>
      <c r="F32" s="10">
        <f t="shared" si="3"/>
        <v>94.84848484848484</v>
      </c>
      <c r="G32" s="27"/>
      <c r="H32" s="34"/>
      <c r="I32" s="34"/>
    </row>
    <row r="33" spans="1:9" ht="12.75" customHeight="1">
      <c r="A33" s="21" t="s">
        <v>27</v>
      </c>
      <c r="B33" s="30">
        <v>0</v>
      </c>
      <c r="C33" s="12">
        <v>0</v>
      </c>
      <c r="D33" s="30">
        <v>0</v>
      </c>
      <c r="E33" s="20">
        <f t="shared" si="2"/>
        <v>0</v>
      </c>
      <c r="F33" s="10"/>
      <c r="G33" s="27"/>
      <c r="H33" s="31"/>
      <c r="I33" s="31"/>
    </row>
    <row r="34" spans="1:9" s="19" customFormat="1" ht="15">
      <c r="A34" s="17" t="s">
        <v>28</v>
      </c>
      <c r="B34" s="24">
        <f>B7-B25</f>
        <v>-352.72999999999865</v>
      </c>
      <c r="C34" s="24">
        <f>C7-C25</f>
        <v>-153.33999999999992</v>
      </c>
      <c r="D34" s="24">
        <f>D7-D25</f>
        <v>-28.34999999999991</v>
      </c>
      <c r="E34" s="16"/>
      <c r="F34" s="15"/>
      <c r="G34" s="32"/>
      <c r="H34" s="33"/>
      <c r="I34" s="32"/>
    </row>
    <row r="35" spans="1:6" ht="26.25">
      <c r="A35" s="22" t="s">
        <v>4</v>
      </c>
      <c r="B35" s="25">
        <f>B36+B37</f>
        <v>352.73</v>
      </c>
      <c r="C35" s="25">
        <f>C36+C37</f>
        <v>153.34</v>
      </c>
      <c r="D35" s="25">
        <f>D36+D37</f>
        <v>28.35</v>
      </c>
      <c r="E35" s="3"/>
      <c r="F35" s="4"/>
    </row>
    <row r="36" spans="1:6" ht="12.75" customHeight="1">
      <c r="A36" s="21" t="s">
        <v>12</v>
      </c>
      <c r="B36" s="26"/>
      <c r="C36" s="26"/>
      <c r="D36" s="26"/>
      <c r="E36" s="8"/>
      <c r="F36" s="10"/>
    </row>
    <row r="37" spans="1:6" ht="12.75" customHeight="1">
      <c r="A37" s="21" t="s">
        <v>73</v>
      </c>
      <c r="B37" s="26">
        <v>352.73</v>
      </c>
      <c r="C37" s="26">
        <v>153.34</v>
      </c>
      <c r="D37" s="26">
        <v>28.35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" right="0" top="0" bottom="0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7">
      <selection activeCell="B33" sqref="B33"/>
    </sheetView>
  </sheetViews>
  <sheetFormatPr defaultColWidth="9.140625" defaultRowHeight="12.75"/>
  <cols>
    <col min="1" max="1" width="41.421875" style="0" customWidth="1"/>
    <col min="2" max="2" width="14.28125" style="0" customWidth="1"/>
    <col min="3" max="3" width="12.00390625" style="0" customWidth="1"/>
    <col min="4" max="4" width="12.8515625" style="0" customWidth="1"/>
    <col min="5" max="5" width="11.421875" style="0" bestFit="1" customWidth="1"/>
    <col min="6" max="6" width="11.00390625" style="0" bestFit="1" customWidth="1"/>
  </cols>
  <sheetData>
    <row r="1" spans="1:6" ht="15">
      <c r="A1" s="45" t="s">
        <v>30</v>
      </c>
      <c r="B1" s="45"/>
      <c r="C1" s="45"/>
      <c r="D1" s="45"/>
      <c r="E1" s="45"/>
      <c r="F1" s="45"/>
    </row>
    <row r="2" spans="1:6" ht="15">
      <c r="A2" s="45" t="s">
        <v>68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41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70</v>
      </c>
      <c r="C5" s="35" t="s">
        <v>1</v>
      </c>
      <c r="D5" s="35" t="s">
        <v>69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B8+B21</f>
        <v>10498.4</v>
      </c>
      <c r="C7" s="14">
        <f>C8+C21</f>
        <v>2289.83</v>
      </c>
      <c r="D7" s="14">
        <f>D8+D21</f>
        <v>2611.8900000000003</v>
      </c>
      <c r="E7" s="16">
        <f>D7-C7</f>
        <v>322.0600000000004</v>
      </c>
      <c r="F7" s="15">
        <f>D7/C7*100</f>
        <v>114.0647995702738</v>
      </c>
    </row>
    <row r="8" spans="1:6" ht="12.75">
      <c r="A8" s="6" t="s">
        <v>19</v>
      </c>
      <c r="B8" s="3">
        <f>SUM(B9:B20)</f>
        <v>4291</v>
      </c>
      <c r="C8" s="3">
        <f>SUM(C9:C20)</f>
        <v>1182.58</v>
      </c>
      <c r="D8" s="3">
        <f>SUM(D9:D20)</f>
        <v>1296.98</v>
      </c>
      <c r="E8" s="3">
        <f>D8-C8</f>
        <v>114.40000000000009</v>
      </c>
      <c r="F8" s="4">
        <f>D8/C8*100</f>
        <v>109.6737641428064</v>
      </c>
    </row>
    <row r="9" spans="1:6" ht="12.75">
      <c r="A9" s="7" t="s">
        <v>5</v>
      </c>
      <c r="B9" s="8">
        <v>260.1</v>
      </c>
      <c r="C9" s="8">
        <v>65.02</v>
      </c>
      <c r="D9" s="8">
        <v>49.46</v>
      </c>
      <c r="E9" s="8">
        <f aca="true" t="shared" si="0" ref="E9:E23">D9-C9</f>
        <v>-15.559999999999995</v>
      </c>
      <c r="F9" s="10">
        <f aca="true" t="shared" si="1" ref="F9:F22">D9/C9*100</f>
        <v>76.06890187634573</v>
      </c>
    </row>
    <row r="10" spans="1:6" ht="12.75">
      <c r="A10" s="7" t="s">
        <v>60</v>
      </c>
      <c r="B10" s="8">
        <v>1697.5</v>
      </c>
      <c r="C10" s="8">
        <v>424.37</v>
      </c>
      <c r="D10" s="8">
        <v>515.62</v>
      </c>
      <c r="E10" s="8">
        <f t="shared" si="0"/>
        <v>91.25</v>
      </c>
      <c r="F10" s="10">
        <f t="shared" si="1"/>
        <v>121.50246247378466</v>
      </c>
    </row>
    <row r="11" spans="1:6" ht="12.75">
      <c r="A11" s="7" t="s">
        <v>6</v>
      </c>
      <c r="B11" s="8">
        <v>0</v>
      </c>
      <c r="C11" s="8">
        <v>0</v>
      </c>
      <c r="D11" s="8">
        <v>17.59</v>
      </c>
      <c r="E11" s="8">
        <f t="shared" si="0"/>
        <v>17.59</v>
      </c>
      <c r="F11" s="10"/>
    </row>
    <row r="12" spans="1:6" ht="12.75">
      <c r="A12" s="7" t="s">
        <v>13</v>
      </c>
      <c r="B12" s="8">
        <v>255</v>
      </c>
      <c r="C12" s="8">
        <v>10</v>
      </c>
      <c r="D12" s="8">
        <v>8.31</v>
      </c>
      <c r="E12" s="8">
        <f t="shared" si="0"/>
        <v>-1.6899999999999995</v>
      </c>
      <c r="F12" s="10">
        <f t="shared" si="1"/>
        <v>83.10000000000001</v>
      </c>
    </row>
    <row r="13" spans="1:6" ht="12.75">
      <c r="A13" s="7" t="s">
        <v>46</v>
      </c>
      <c r="B13" s="8">
        <v>4.5</v>
      </c>
      <c r="C13" s="8">
        <v>0</v>
      </c>
      <c r="D13" s="8">
        <v>3.63</v>
      </c>
      <c r="E13" s="8">
        <f t="shared" si="0"/>
        <v>3.63</v>
      </c>
      <c r="F13" s="10"/>
    </row>
    <row r="14" spans="1:6" ht="12.75">
      <c r="A14" s="7" t="s">
        <v>47</v>
      </c>
      <c r="B14" s="8">
        <v>431.5</v>
      </c>
      <c r="C14" s="8">
        <v>0</v>
      </c>
      <c r="D14" s="8">
        <v>31.89</v>
      </c>
      <c r="E14" s="8">
        <f t="shared" si="0"/>
        <v>31.89</v>
      </c>
      <c r="F14" s="10"/>
    </row>
    <row r="15" spans="1:6" ht="12.75">
      <c r="A15" s="7" t="s">
        <v>14</v>
      </c>
      <c r="B15" s="8">
        <v>355</v>
      </c>
      <c r="C15" s="8">
        <v>10</v>
      </c>
      <c r="D15" s="8">
        <v>14.69</v>
      </c>
      <c r="E15" s="8">
        <f t="shared" si="0"/>
        <v>4.6899999999999995</v>
      </c>
      <c r="F15" s="10">
        <f t="shared" si="1"/>
        <v>146.89999999999998</v>
      </c>
    </row>
    <row r="16" spans="1:6" ht="12.75">
      <c r="A16" s="7" t="s">
        <v>34</v>
      </c>
      <c r="B16" s="8">
        <v>4.9</v>
      </c>
      <c r="C16" s="8">
        <v>1.23</v>
      </c>
      <c r="D16" s="42">
        <v>2.4</v>
      </c>
      <c r="E16" s="8">
        <f t="shared" si="0"/>
        <v>1.17</v>
      </c>
      <c r="F16" s="10">
        <f t="shared" si="1"/>
        <v>195.1219512195122</v>
      </c>
    </row>
    <row r="17" spans="1:6" ht="12.75">
      <c r="A17" s="9" t="s">
        <v>8</v>
      </c>
      <c r="B17" s="8">
        <v>0</v>
      </c>
      <c r="C17" s="8">
        <f>B17</f>
        <v>0</v>
      </c>
      <c r="D17" s="8">
        <v>0</v>
      </c>
      <c r="E17" s="8">
        <f t="shared" si="0"/>
        <v>0</v>
      </c>
      <c r="F17" s="10"/>
    </row>
    <row r="18" spans="1:6" ht="12.75">
      <c r="A18" s="7" t="s">
        <v>10</v>
      </c>
      <c r="B18" s="8">
        <v>1282.5</v>
      </c>
      <c r="C18" s="8">
        <v>671.96</v>
      </c>
      <c r="D18" s="8">
        <v>653.39</v>
      </c>
      <c r="E18" s="8">
        <f t="shared" si="0"/>
        <v>-18.57000000000005</v>
      </c>
      <c r="F18" s="10">
        <f t="shared" si="1"/>
        <v>97.23644264539556</v>
      </c>
    </row>
    <row r="19" spans="1:6" ht="12.75">
      <c r="A19" s="7" t="s">
        <v>11</v>
      </c>
      <c r="B19" s="8">
        <v>0</v>
      </c>
      <c r="C19" s="8">
        <f>B19</f>
        <v>0</v>
      </c>
      <c r="D19" s="8">
        <v>0</v>
      </c>
      <c r="E19" s="8">
        <f t="shared" si="0"/>
        <v>0</v>
      </c>
      <c r="F19" s="10"/>
    </row>
    <row r="20" spans="1:6" ht="12.75">
      <c r="A20" s="7" t="s">
        <v>17</v>
      </c>
      <c r="B20" s="8">
        <v>0</v>
      </c>
      <c r="C20" s="8">
        <f>B20</f>
        <v>0</v>
      </c>
      <c r="D20" s="8">
        <v>0</v>
      </c>
      <c r="E20" s="8">
        <f>D20-C20</f>
        <v>0</v>
      </c>
      <c r="F20" s="10"/>
    </row>
    <row r="21" spans="1:6" ht="12.75">
      <c r="A21" s="6" t="s">
        <v>18</v>
      </c>
      <c r="B21" s="3">
        <v>6207.4</v>
      </c>
      <c r="C21" s="3">
        <v>1107.25</v>
      </c>
      <c r="D21" s="3">
        <v>1314.91</v>
      </c>
      <c r="E21" s="3">
        <f t="shared" si="0"/>
        <v>207.66000000000008</v>
      </c>
      <c r="F21" s="4">
        <f t="shared" si="1"/>
        <v>118.7545721381802</v>
      </c>
    </row>
    <row r="22" spans="1:6" s="40" customFormat="1" ht="12.75">
      <c r="A22" s="7" t="s">
        <v>63</v>
      </c>
      <c r="B22" s="8">
        <v>5006.7</v>
      </c>
      <c r="C22" s="8">
        <v>1063.4</v>
      </c>
      <c r="D22" s="8">
        <v>1063.4</v>
      </c>
      <c r="E22" s="8">
        <f t="shared" si="0"/>
        <v>0</v>
      </c>
      <c r="F22" s="10">
        <f t="shared" si="1"/>
        <v>100</v>
      </c>
    </row>
    <row r="23" spans="1:6" ht="26.25">
      <c r="A23" s="7" t="s">
        <v>64</v>
      </c>
      <c r="B23" s="8">
        <v>659.8</v>
      </c>
      <c r="C23" s="8">
        <v>0</v>
      </c>
      <c r="D23" s="8">
        <v>0</v>
      </c>
      <c r="E23" s="8">
        <f t="shared" si="0"/>
        <v>0</v>
      </c>
      <c r="F23" s="10"/>
    </row>
    <row r="24" spans="1:6" ht="15">
      <c r="A24" s="13" t="s">
        <v>3</v>
      </c>
      <c r="B24" s="36">
        <f>B25+B26+B27+B28+B29+B30+B31+B32</f>
        <v>11200.9</v>
      </c>
      <c r="C24" s="36">
        <f>C25+C26+C27+C28+C29+C30+C31+C32</f>
        <v>2424.47</v>
      </c>
      <c r="D24" s="36">
        <f>D25+D26+D27+D28+D29+D30+D31+D32</f>
        <v>2315.83</v>
      </c>
      <c r="E24" s="14">
        <f>E25+E26+E27+E28+E29+E30+E31+E32</f>
        <v>-108.63999999999996</v>
      </c>
      <c r="F24" s="15">
        <f>D24/C24*100</f>
        <v>95.5190206519363</v>
      </c>
    </row>
    <row r="25" spans="1:6" ht="12.75">
      <c r="A25" s="21" t="s">
        <v>20</v>
      </c>
      <c r="B25" s="12">
        <v>2606.4</v>
      </c>
      <c r="C25" s="12">
        <v>638.37</v>
      </c>
      <c r="D25" s="12">
        <v>614.49</v>
      </c>
      <c r="E25" s="20">
        <f aca="true" t="shared" si="2" ref="E25:E32">D25-C25</f>
        <v>-23.879999999999995</v>
      </c>
      <c r="F25" s="10">
        <f aca="true" t="shared" si="3" ref="F25:F31">D25/C25*100</f>
        <v>96.25922270783401</v>
      </c>
    </row>
    <row r="26" spans="1:6" ht="12.75">
      <c r="A26" s="21" t="s">
        <v>21</v>
      </c>
      <c r="B26" s="12">
        <v>72.7</v>
      </c>
      <c r="C26" s="12">
        <v>18.18</v>
      </c>
      <c r="D26" s="12">
        <v>9.94</v>
      </c>
      <c r="E26" s="20">
        <f t="shared" si="2"/>
        <v>-8.24</v>
      </c>
      <c r="F26" s="10">
        <f t="shared" si="3"/>
        <v>54.675467546754675</v>
      </c>
    </row>
    <row r="27" spans="1:6" ht="26.25">
      <c r="A27" s="21" t="s">
        <v>22</v>
      </c>
      <c r="B27" s="12">
        <v>298.8</v>
      </c>
      <c r="C27" s="12">
        <v>61.75</v>
      </c>
      <c r="D27" s="12">
        <v>56.75</v>
      </c>
      <c r="E27" s="20">
        <f t="shared" si="2"/>
        <v>-5</v>
      </c>
      <c r="F27" s="10">
        <f t="shared" si="3"/>
        <v>91.90283400809717</v>
      </c>
    </row>
    <row r="28" spans="1:6" ht="12.75">
      <c r="A28" s="21" t="s">
        <v>23</v>
      </c>
      <c r="B28" s="12">
        <v>2817.9</v>
      </c>
      <c r="C28" s="12">
        <v>121.63</v>
      </c>
      <c r="D28" s="12">
        <v>121.63</v>
      </c>
      <c r="E28" s="20">
        <f t="shared" si="2"/>
        <v>0</v>
      </c>
      <c r="F28" s="10">
        <f t="shared" si="3"/>
        <v>100</v>
      </c>
    </row>
    <row r="29" spans="1:6" ht="12.75">
      <c r="A29" s="21" t="s">
        <v>24</v>
      </c>
      <c r="B29" s="12">
        <v>850.3</v>
      </c>
      <c r="C29" s="12">
        <v>475.4</v>
      </c>
      <c r="D29" s="12">
        <v>413.3</v>
      </c>
      <c r="E29" s="20">
        <f t="shared" si="2"/>
        <v>-62.099999999999966</v>
      </c>
      <c r="F29" s="10">
        <f t="shared" si="3"/>
        <v>86.93731594446781</v>
      </c>
    </row>
    <row r="30" spans="1:6" ht="12.75" customHeight="1">
      <c r="A30" s="21" t="s">
        <v>25</v>
      </c>
      <c r="B30" s="12">
        <v>4014.5</v>
      </c>
      <c r="C30" s="12">
        <v>984.04</v>
      </c>
      <c r="D30" s="12">
        <v>984.04</v>
      </c>
      <c r="E30" s="20">
        <f t="shared" si="2"/>
        <v>0</v>
      </c>
      <c r="F30" s="10">
        <f t="shared" si="3"/>
        <v>100</v>
      </c>
    </row>
    <row r="31" spans="1:6" ht="12.75" customHeight="1">
      <c r="A31" s="21" t="s">
        <v>26</v>
      </c>
      <c r="B31" s="12">
        <v>540.3</v>
      </c>
      <c r="C31" s="12">
        <v>125.1</v>
      </c>
      <c r="D31" s="12">
        <v>115.68</v>
      </c>
      <c r="E31" s="20">
        <f t="shared" si="2"/>
        <v>-9.419999999999987</v>
      </c>
      <c r="F31" s="10">
        <f t="shared" si="3"/>
        <v>92.47002398081536</v>
      </c>
    </row>
    <row r="32" spans="1:6" ht="12.75" customHeight="1">
      <c r="A32" s="21" t="s">
        <v>27</v>
      </c>
      <c r="B32" s="12">
        <v>0</v>
      </c>
      <c r="C32" s="12">
        <f>B32</f>
        <v>0</v>
      </c>
      <c r="D32" s="12">
        <v>0</v>
      </c>
      <c r="E32" s="20">
        <f t="shared" si="2"/>
        <v>0</v>
      </c>
      <c r="F32" s="10"/>
    </row>
    <row r="33" spans="1:6" s="19" customFormat="1" ht="15">
      <c r="A33" s="17" t="s">
        <v>28</v>
      </c>
      <c r="B33" s="24">
        <f>B7-B24</f>
        <v>-702.5</v>
      </c>
      <c r="C33" s="24">
        <f>C7-C24</f>
        <v>-134.63999999999987</v>
      </c>
      <c r="D33" s="24">
        <f>D7-D24</f>
        <v>296.0600000000004</v>
      </c>
      <c r="E33" s="16"/>
      <c r="F33" s="15"/>
    </row>
    <row r="34" spans="1:6" ht="26.25">
      <c r="A34" s="22" t="s">
        <v>4</v>
      </c>
      <c r="B34" s="25">
        <f>B35+B36</f>
        <v>702.5</v>
      </c>
      <c r="C34" s="25">
        <f>C35+C36</f>
        <v>134.64</v>
      </c>
      <c r="D34" s="25">
        <f>D35+D36</f>
        <v>-296.06</v>
      </c>
      <c r="E34" s="3"/>
      <c r="F34" s="4"/>
    </row>
    <row r="35" spans="1:6" ht="12.75" customHeight="1">
      <c r="A35" s="21" t="s">
        <v>12</v>
      </c>
      <c r="B35" s="26">
        <v>0</v>
      </c>
      <c r="C35" s="26">
        <v>0</v>
      </c>
      <c r="D35" s="26">
        <v>0</v>
      </c>
      <c r="E35" s="8"/>
      <c r="F35" s="10"/>
    </row>
    <row r="36" spans="1:6" ht="12.75" customHeight="1">
      <c r="A36" s="21" t="s">
        <v>73</v>
      </c>
      <c r="B36" s="26">
        <v>702.5</v>
      </c>
      <c r="C36" s="26">
        <v>134.64</v>
      </c>
      <c r="D36" s="26">
        <v>-296.06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F32" sqref="F32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31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42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70</v>
      </c>
      <c r="C5" s="35" t="s">
        <v>1</v>
      </c>
      <c r="D5" s="35" t="s">
        <v>69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B8+B21</f>
        <v>6790</v>
      </c>
      <c r="C7" s="14">
        <f>C8+C21</f>
        <v>1334.53</v>
      </c>
      <c r="D7" s="14">
        <f>D8+D21</f>
        <v>1334.21</v>
      </c>
      <c r="E7" s="16">
        <f>D7-C7</f>
        <v>-0.31999999999993634</v>
      </c>
      <c r="F7" s="15">
        <f>D7/C7*100</f>
        <v>99.9760215206852</v>
      </c>
    </row>
    <row r="8" spans="1:6" ht="12.75">
      <c r="A8" s="6" t="s">
        <v>19</v>
      </c>
      <c r="B8" s="3">
        <f>SUM(B9:B20)</f>
        <v>1686.3000000000002</v>
      </c>
      <c r="C8" s="3">
        <f>SUM(C9:C20)</f>
        <v>353.95</v>
      </c>
      <c r="D8" s="3">
        <f>SUM(D9:D20)</f>
        <v>353.63</v>
      </c>
      <c r="E8" s="3">
        <f>D8-C8</f>
        <v>-0.3199999999999932</v>
      </c>
      <c r="F8" s="4">
        <f>D8/C8*100</f>
        <v>99.90959175024722</v>
      </c>
    </row>
    <row r="9" spans="1:6" ht="12.75">
      <c r="A9" s="7" t="s">
        <v>5</v>
      </c>
      <c r="B9" s="8">
        <v>304.3</v>
      </c>
      <c r="C9" s="8">
        <v>59.8</v>
      </c>
      <c r="D9" s="8">
        <v>50.37</v>
      </c>
      <c r="E9" s="8">
        <f aca="true" t="shared" si="0" ref="E9:E23">D9-C9</f>
        <v>-9.43</v>
      </c>
      <c r="F9" s="10">
        <f aca="true" t="shared" si="1" ref="F9:F22">D9/C9*100</f>
        <v>84.23076923076923</v>
      </c>
    </row>
    <row r="10" spans="1:6" ht="12.75">
      <c r="A10" s="7" t="s">
        <v>60</v>
      </c>
      <c r="B10" s="8">
        <v>673.6</v>
      </c>
      <c r="C10" s="8">
        <v>227.6</v>
      </c>
      <c r="D10" s="8">
        <v>204.61</v>
      </c>
      <c r="E10" s="8">
        <f t="shared" si="0"/>
        <v>-22.98999999999998</v>
      </c>
      <c r="F10" s="10">
        <f t="shared" si="1"/>
        <v>89.89894551845343</v>
      </c>
    </row>
    <row r="11" spans="1:6" ht="12.75">
      <c r="A11" s="7" t="s">
        <v>6</v>
      </c>
      <c r="B11" s="8">
        <v>18.9</v>
      </c>
      <c r="C11" s="8">
        <v>9.1</v>
      </c>
      <c r="D11" s="8">
        <v>15.27</v>
      </c>
      <c r="E11" s="8">
        <f t="shared" si="0"/>
        <v>6.17</v>
      </c>
      <c r="F11" s="10">
        <f t="shared" si="1"/>
        <v>167.8021978021978</v>
      </c>
    </row>
    <row r="12" spans="1:6" ht="12.75">
      <c r="A12" s="7" t="s">
        <v>13</v>
      </c>
      <c r="B12" s="8">
        <v>139</v>
      </c>
      <c r="C12" s="8">
        <v>0</v>
      </c>
      <c r="D12" s="8">
        <v>12.85</v>
      </c>
      <c r="E12" s="8">
        <f t="shared" si="0"/>
        <v>12.85</v>
      </c>
      <c r="F12" s="10"/>
    </row>
    <row r="13" spans="1:6" ht="12.75">
      <c r="A13" s="7" t="s">
        <v>46</v>
      </c>
      <c r="B13" s="8">
        <v>14.5</v>
      </c>
      <c r="C13" s="8">
        <v>14.5</v>
      </c>
      <c r="D13" s="8">
        <v>10.65</v>
      </c>
      <c r="E13" s="8">
        <f t="shared" si="0"/>
        <v>-3.8499999999999996</v>
      </c>
      <c r="F13" s="10">
        <f t="shared" si="1"/>
        <v>73.44827586206897</v>
      </c>
    </row>
    <row r="14" spans="1:6" ht="12.75">
      <c r="A14" s="7" t="s">
        <v>47</v>
      </c>
      <c r="B14" s="8">
        <v>314</v>
      </c>
      <c r="C14" s="8">
        <v>14.75</v>
      </c>
      <c r="D14" s="8">
        <v>22.79</v>
      </c>
      <c r="E14" s="8">
        <f t="shared" si="0"/>
        <v>8.04</v>
      </c>
      <c r="F14" s="10">
        <f t="shared" si="1"/>
        <v>154.50847457627117</v>
      </c>
    </row>
    <row r="15" spans="1:6" ht="12.75">
      <c r="A15" s="7" t="s">
        <v>14</v>
      </c>
      <c r="B15" s="8">
        <v>215</v>
      </c>
      <c r="C15" s="8">
        <v>28</v>
      </c>
      <c r="D15" s="8">
        <v>23.45</v>
      </c>
      <c r="E15" s="8">
        <f t="shared" si="0"/>
        <v>-4.550000000000001</v>
      </c>
      <c r="F15" s="10">
        <f t="shared" si="1"/>
        <v>83.75</v>
      </c>
    </row>
    <row r="16" spans="1:6" ht="12.75">
      <c r="A16" s="7" t="s">
        <v>34</v>
      </c>
      <c r="B16" s="8">
        <v>7</v>
      </c>
      <c r="C16" s="8">
        <v>0.2</v>
      </c>
      <c r="D16" s="8">
        <v>1.36</v>
      </c>
      <c r="E16" s="8">
        <f t="shared" si="0"/>
        <v>1.1600000000000001</v>
      </c>
      <c r="F16" s="10">
        <f t="shared" si="1"/>
        <v>680</v>
      </c>
    </row>
    <row r="17" spans="1:6" ht="12.75">
      <c r="A17" s="9" t="s">
        <v>8</v>
      </c>
      <c r="B17" s="8">
        <v>0</v>
      </c>
      <c r="C17" s="8">
        <v>0</v>
      </c>
      <c r="D17" s="8">
        <v>0</v>
      </c>
      <c r="E17" s="8">
        <f>D17-C17</f>
        <v>0</v>
      </c>
      <c r="F17" s="10"/>
    </row>
    <row r="18" spans="1:6" ht="12.75">
      <c r="A18" s="9" t="s">
        <v>10</v>
      </c>
      <c r="B18" s="8">
        <v>0</v>
      </c>
      <c r="C18" s="8">
        <f>B18</f>
        <v>0</v>
      </c>
      <c r="D18" s="8">
        <v>0</v>
      </c>
      <c r="E18" s="8">
        <f>D18-C18</f>
        <v>0</v>
      </c>
      <c r="F18" s="10"/>
    </row>
    <row r="19" spans="1:6" ht="12.75">
      <c r="A19" s="7" t="s">
        <v>11</v>
      </c>
      <c r="B19" s="8">
        <v>0</v>
      </c>
      <c r="C19" s="8">
        <f>B19</f>
        <v>0</v>
      </c>
      <c r="D19" s="8">
        <v>0</v>
      </c>
      <c r="E19" s="8">
        <f>D19-C19</f>
        <v>0</v>
      </c>
      <c r="F19" s="10"/>
    </row>
    <row r="20" spans="1:6" ht="12.75">
      <c r="A20" s="7" t="s">
        <v>17</v>
      </c>
      <c r="B20" s="8">
        <v>0</v>
      </c>
      <c r="C20" s="8">
        <f>B20</f>
        <v>0</v>
      </c>
      <c r="D20" s="8">
        <v>12.28</v>
      </c>
      <c r="E20" s="8">
        <f>D20-C20</f>
        <v>12.28</v>
      </c>
      <c r="F20" s="10"/>
    </row>
    <row r="21" spans="1:6" ht="12.75">
      <c r="A21" s="6" t="s">
        <v>18</v>
      </c>
      <c r="B21" s="3">
        <v>5103.7</v>
      </c>
      <c r="C21" s="3">
        <v>980.58</v>
      </c>
      <c r="D21" s="3">
        <v>980.58</v>
      </c>
      <c r="E21" s="3">
        <f t="shared" si="0"/>
        <v>0</v>
      </c>
      <c r="F21" s="4">
        <f t="shared" si="1"/>
        <v>100</v>
      </c>
    </row>
    <row r="22" spans="1:6" ht="12.75">
      <c r="A22" s="7" t="s">
        <v>63</v>
      </c>
      <c r="B22" s="8">
        <v>4168.1</v>
      </c>
      <c r="C22" s="8">
        <v>884.4</v>
      </c>
      <c r="D22" s="8">
        <v>884.4</v>
      </c>
      <c r="E22" s="8">
        <f t="shared" si="0"/>
        <v>0</v>
      </c>
      <c r="F22" s="10">
        <f t="shared" si="1"/>
        <v>100</v>
      </c>
    </row>
    <row r="23" spans="1:6" ht="26.25">
      <c r="A23" s="7" t="s">
        <v>64</v>
      </c>
      <c r="B23" s="37">
        <v>518.7</v>
      </c>
      <c r="C23" s="8">
        <v>0</v>
      </c>
      <c r="D23" s="37">
        <v>0</v>
      </c>
      <c r="E23" s="8">
        <f t="shared" si="0"/>
        <v>0</v>
      </c>
      <c r="F23" s="10" t="s">
        <v>76</v>
      </c>
    </row>
    <row r="24" spans="1:6" ht="15">
      <c r="A24" s="13" t="s">
        <v>3</v>
      </c>
      <c r="B24" s="36">
        <f>B25+B26+B27+B28+B29+B30+B31+B32</f>
        <v>7602</v>
      </c>
      <c r="C24" s="36">
        <f>C25+C26+C27+C28+C29+C30+C31+C32</f>
        <v>1460.81</v>
      </c>
      <c r="D24" s="36">
        <f>D25+D26+D27+D28+D29+D30+D31+D32</f>
        <v>1362.23</v>
      </c>
      <c r="E24" s="14">
        <f>E25+E26+E27+E28+E29+E30+E31+E32</f>
        <v>-98.58</v>
      </c>
      <c r="F24" s="15">
        <f>D24/C24*100</f>
        <v>93.25168913137233</v>
      </c>
    </row>
    <row r="25" spans="1:6" ht="12.75">
      <c r="A25" s="21" t="s">
        <v>20</v>
      </c>
      <c r="B25" s="12">
        <v>2431.37</v>
      </c>
      <c r="C25" s="12">
        <v>436.28</v>
      </c>
      <c r="D25" s="12">
        <v>393.26</v>
      </c>
      <c r="E25" s="20">
        <f aca="true" t="shared" si="2" ref="E25:E32">D25-C25</f>
        <v>-43.01999999999998</v>
      </c>
      <c r="F25" s="10">
        <f aca="true" t="shared" si="3" ref="F25:F32">D25/C25*100</f>
        <v>90.13936004400844</v>
      </c>
    </row>
    <row r="26" spans="1:6" ht="12.75">
      <c r="A26" s="21" t="s">
        <v>21</v>
      </c>
      <c r="B26" s="12">
        <v>72.7</v>
      </c>
      <c r="C26" s="12">
        <v>18.18</v>
      </c>
      <c r="D26" s="12">
        <v>18.18</v>
      </c>
      <c r="E26" s="20">
        <f t="shared" si="2"/>
        <v>0</v>
      </c>
      <c r="F26" s="10">
        <f t="shared" si="3"/>
        <v>100</v>
      </c>
    </row>
    <row r="27" spans="1:6" ht="26.25">
      <c r="A27" s="21" t="s">
        <v>22</v>
      </c>
      <c r="B27" s="12">
        <v>356</v>
      </c>
      <c r="C27" s="12">
        <v>65</v>
      </c>
      <c r="D27" s="12">
        <v>65</v>
      </c>
      <c r="E27" s="20">
        <f t="shared" si="2"/>
        <v>0</v>
      </c>
      <c r="F27" s="10">
        <f t="shared" si="3"/>
        <v>100</v>
      </c>
    </row>
    <row r="28" spans="1:6" ht="12.75">
      <c r="A28" s="21" t="s">
        <v>23</v>
      </c>
      <c r="B28" s="12">
        <v>1188.2</v>
      </c>
      <c r="C28" s="12">
        <v>120</v>
      </c>
      <c r="D28" s="12">
        <v>118.22</v>
      </c>
      <c r="E28" s="20">
        <f t="shared" si="2"/>
        <v>-1.7800000000000011</v>
      </c>
      <c r="F28" s="10">
        <f t="shared" si="3"/>
        <v>98.51666666666667</v>
      </c>
    </row>
    <row r="29" spans="1:6" ht="12.75">
      <c r="A29" s="21" t="s">
        <v>24</v>
      </c>
      <c r="B29" s="12">
        <v>538.43</v>
      </c>
      <c r="C29" s="12">
        <v>156.05</v>
      </c>
      <c r="D29" s="12">
        <v>102.48</v>
      </c>
      <c r="E29" s="20">
        <f t="shared" si="2"/>
        <v>-53.57000000000001</v>
      </c>
      <c r="F29" s="10">
        <f t="shared" si="3"/>
        <v>65.6712592117911</v>
      </c>
    </row>
    <row r="30" spans="1:6" ht="12.75" customHeight="1">
      <c r="A30" s="21" t="s">
        <v>25</v>
      </c>
      <c r="B30" s="12">
        <v>2772.4</v>
      </c>
      <c r="C30" s="12">
        <v>570.4</v>
      </c>
      <c r="D30" s="12">
        <v>570.4</v>
      </c>
      <c r="E30" s="20">
        <f t="shared" si="2"/>
        <v>0</v>
      </c>
      <c r="F30" s="10">
        <f t="shared" si="3"/>
        <v>100</v>
      </c>
    </row>
    <row r="31" spans="1:6" ht="12.75" customHeight="1">
      <c r="A31" s="21" t="s">
        <v>26</v>
      </c>
      <c r="B31" s="12">
        <v>242.9</v>
      </c>
      <c r="C31" s="12">
        <v>94.9</v>
      </c>
      <c r="D31" s="12">
        <v>94.69</v>
      </c>
      <c r="E31" s="20">
        <f t="shared" si="2"/>
        <v>-0.21000000000000796</v>
      </c>
      <c r="F31" s="10">
        <f t="shared" si="3"/>
        <v>99.77871443624868</v>
      </c>
    </row>
    <row r="32" spans="1:6" ht="12.75" customHeight="1">
      <c r="A32" s="21" t="s">
        <v>27</v>
      </c>
      <c r="B32" s="12">
        <v>0</v>
      </c>
      <c r="C32" s="12">
        <v>0</v>
      </c>
      <c r="D32" s="12">
        <v>0</v>
      </c>
      <c r="E32" s="20">
        <f t="shared" si="2"/>
        <v>0</v>
      </c>
      <c r="F32" s="10"/>
    </row>
    <row r="33" spans="1:6" s="19" customFormat="1" ht="15">
      <c r="A33" s="17" t="s">
        <v>28</v>
      </c>
      <c r="B33" s="18">
        <f>B7-B24</f>
        <v>-812</v>
      </c>
      <c r="C33" s="18">
        <f>C7-C24</f>
        <v>-126.27999999999997</v>
      </c>
      <c r="D33" s="18">
        <f>D7-D24</f>
        <v>-28.019999999999982</v>
      </c>
      <c r="E33" s="16"/>
      <c r="F33" s="15"/>
    </row>
    <row r="34" spans="1:6" ht="26.25">
      <c r="A34" s="22" t="s">
        <v>4</v>
      </c>
      <c r="B34" s="5">
        <f>B35+B36</f>
        <v>812</v>
      </c>
      <c r="C34" s="5">
        <f>C35+C36</f>
        <v>126.28</v>
      </c>
      <c r="D34" s="5">
        <f>D35+D36</f>
        <v>28.02</v>
      </c>
      <c r="E34" s="3"/>
      <c r="F34" s="4"/>
    </row>
    <row r="35" spans="1:6" ht="12.75" customHeight="1">
      <c r="A35" s="21" t="s">
        <v>12</v>
      </c>
      <c r="B35" s="11">
        <v>0</v>
      </c>
      <c r="C35" s="11">
        <v>0</v>
      </c>
      <c r="D35" s="11">
        <v>0</v>
      </c>
      <c r="E35" s="8"/>
      <c r="F35" s="10"/>
    </row>
    <row r="36" spans="1:6" ht="12.75" customHeight="1">
      <c r="A36" s="21" t="s">
        <v>73</v>
      </c>
      <c r="B36" s="11">
        <v>812</v>
      </c>
      <c r="C36" s="11">
        <v>126.28</v>
      </c>
      <c r="D36" s="11">
        <v>28.02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D38" sqref="D38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32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43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70</v>
      </c>
      <c r="C5" s="35" t="s">
        <v>1</v>
      </c>
      <c r="D5" s="35" t="s">
        <v>69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B8+B22</f>
        <v>11726.3</v>
      </c>
      <c r="C7" s="14">
        <f>C8+C22</f>
        <v>3004.9300000000003</v>
      </c>
      <c r="D7" s="14">
        <f>D8+D22</f>
        <v>1846.3899999999999</v>
      </c>
      <c r="E7" s="16">
        <f>D7-C7</f>
        <v>-1158.5400000000004</v>
      </c>
      <c r="F7" s="15">
        <f>D7/C7*100</f>
        <v>61.44535812814274</v>
      </c>
    </row>
    <row r="8" spans="1:6" ht="12.75">
      <c r="A8" s="6" t="s">
        <v>19</v>
      </c>
      <c r="B8" s="3">
        <f>SUM(B9:B21)</f>
        <v>4136.4</v>
      </c>
      <c r="C8" s="3">
        <f>SUM(C9:C21)</f>
        <v>1462.65</v>
      </c>
      <c r="D8" s="3">
        <f>SUM(D9:D21)</f>
        <v>304.11</v>
      </c>
      <c r="E8" s="3">
        <f>D8-C8</f>
        <v>-1158.54</v>
      </c>
      <c r="F8" s="4">
        <f>D8/C8*100</f>
        <v>20.79171367039278</v>
      </c>
    </row>
    <row r="9" spans="1:6" ht="12.75">
      <c r="A9" s="7" t="s">
        <v>5</v>
      </c>
      <c r="B9" s="8">
        <v>322</v>
      </c>
      <c r="C9" s="8">
        <v>80</v>
      </c>
      <c r="D9" s="8">
        <v>94.88</v>
      </c>
      <c r="E9" s="8">
        <f>D9-C9</f>
        <v>14.879999999999995</v>
      </c>
      <c r="F9" s="10">
        <f aca="true" t="shared" si="0" ref="F9:F23">D9/C9*100</f>
        <v>118.6</v>
      </c>
    </row>
    <row r="10" spans="1:6" ht="12.75">
      <c r="A10" s="7" t="s">
        <v>60</v>
      </c>
      <c r="B10" s="8">
        <v>503</v>
      </c>
      <c r="C10" s="8">
        <v>103</v>
      </c>
      <c r="D10" s="8">
        <v>152.78</v>
      </c>
      <c r="E10" s="8">
        <f aca="true" t="shared" si="1" ref="E10:E24">D10-C10</f>
        <v>49.78</v>
      </c>
      <c r="F10" s="10">
        <f t="shared" si="0"/>
        <v>148.33009708737862</v>
      </c>
    </row>
    <row r="11" spans="1:6" ht="12.75">
      <c r="A11" s="7" t="s">
        <v>6</v>
      </c>
      <c r="B11" s="8">
        <v>24.3</v>
      </c>
      <c r="C11" s="8">
        <v>6</v>
      </c>
      <c r="D11" s="8">
        <v>0</v>
      </c>
      <c r="E11" s="8">
        <f t="shared" si="1"/>
        <v>-6</v>
      </c>
      <c r="F11" s="10">
        <f t="shared" si="0"/>
        <v>0</v>
      </c>
    </row>
    <row r="12" spans="1:6" ht="12.75">
      <c r="A12" s="7" t="s">
        <v>13</v>
      </c>
      <c r="B12" s="8">
        <v>405</v>
      </c>
      <c r="C12" s="8">
        <v>100</v>
      </c>
      <c r="D12" s="8">
        <v>0.19</v>
      </c>
      <c r="E12" s="8">
        <f t="shared" si="1"/>
        <v>-99.81</v>
      </c>
      <c r="F12" s="10">
        <f t="shared" si="0"/>
        <v>0.19</v>
      </c>
    </row>
    <row r="13" spans="1:6" ht="12.75">
      <c r="A13" s="7" t="s">
        <v>46</v>
      </c>
      <c r="B13" s="8">
        <v>0</v>
      </c>
      <c r="C13" s="8">
        <v>0</v>
      </c>
      <c r="D13" s="8">
        <v>0.78</v>
      </c>
      <c r="E13" s="8">
        <f t="shared" si="1"/>
        <v>0.78</v>
      </c>
      <c r="F13" s="10"/>
    </row>
    <row r="14" spans="1:6" ht="12.75">
      <c r="A14" s="7" t="s">
        <v>47</v>
      </c>
      <c r="B14" s="8">
        <v>813</v>
      </c>
      <c r="C14" s="8">
        <v>100</v>
      </c>
      <c r="D14" s="8">
        <v>39.68</v>
      </c>
      <c r="E14" s="8">
        <f t="shared" si="1"/>
        <v>-60.32</v>
      </c>
      <c r="F14" s="10">
        <f t="shared" si="0"/>
        <v>39.68</v>
      </c>
    </row>
    <row r="15" spans="1:6" ht="12.75">
      <c r="A15" s="7" t="s">
        <v>14</v>
      </c>
      <c r="B15" s="8">
        <v>1064</v>
      </c>
      <c r="C15" s="8">
        <v>111.55</v>
      </c>
      <c r="D15" s="8">
        <v>16.04</v>
      </c>
      <c r="E15" s="8">
        <f t="shared" si="1"/>
        <v>-95.50999999999999</v>
      </c>
      <c r="F15" s="10">
        <f t="shared" si="0"/>
        <v>14.37920215150157</v>
      </c>
    </row>
    <row r="16" spans="1:6" ht="12.75">
      <c r="A16" s="7" t="s">
        <v>34</v>
      </c>
      <c r="B16" s="8">
        <v>4.2</v>
      </c>
      <c r="C16" s="8">
        <v>1</v>
      </c>
      <c r="D16" s="8">
        <v>1.15</v>
      </c>
      <c r="E16" s="8">
        <f t="shared" si="1"/>
        <v>0.1499999999999999</v>
      </c>
      <c r="F16" s="10">
        <f t="shared" si="0"/>
        <v>114.99999999999999</v>
      </c>
    </row>
    <row r="17" spans="1:6" ht="12.75">
      <c r="A17" s="9" t="s">
        <v>8</v>
      </c>
      <c r="B17" s="8">
        <v>18.9</v>
      </c>
      <c r="C17" s="8">
        <v>3.1</v>
      </c>
      <c r="D17" s="8">
        <v>5.22</v>
      </c>
      <c r="E17" s="8">
        <f t="shared" si="1"/>
        <v>2.1199999999999997</v>
      </c>
      <c r="F17" s="10">
        <f>D17/C17*100</f>
        <v>168.38709677419354</v>
      </c>
    </row>
    <row r="18" spans="1:6" ht="12.75">
      <c r="A18" s="7" t="s">
        <v>9</v>
      </c>
      <c r="B18" s="8">
        <v>32</v>
      </c>
      <c r="C18" s="8">
        <v>8</v>
      </c>
      <c r="D18" s="8">
        <v>15.65</v>
      </c>
      <c r="E18" s="8">
        <f t="shared" si="1"/>
        <v>7.65</v>
      </c>
      <c r="F18" s="10">
        <f>D18/C18*100</f>
        <v>195.625</v>
      </c>
    </row>
    <row r="19" spans="1:6" ht="12.75">
      <c r="A19" s="7" t="s">
        <v>10</v>
      </c>
      <c r="B19" s="8">
        <v>950</v>
      </c>
      <c r="C19" s="8">
        <v>950</v>
      </c>
      <c r="D19" s="8">
        <v>-30.65</v>
      </c>
      <c r="E19" s="8">
        <f t="shared" si="1"/>
        <v>-980.65</v>
      </c>
      <c r="F19" s="10">
        <f>D19/C19*100</f>
        <v>-3.2263157894736842</v>
      </c>
    </row>
    <row r="20" spans="1:6" ht="12.75">
      <c r="A20" s="7" t="s">
        <v>61</v>
      </c>
      <c r="B20" s="8">
        <v>0</v>
      </c>
      <c r="C20" s="8">
        <f>B20</f>
        <v>0</v>
      </c>
      <c r="D20" s="8">
        <v>6.5</v>
      </c>
      <c r="E20" s="8">
        <f t="shared" si="1"/>
        <v>6.5</v>
      </c>
      <c r="F20" s="10"/>
    </row>
    <row r="21" spans="1:6" ht="12.75">
      <c r="A21" s="7" t="s">
        <v>17</v>
      </c>
      <c r="B21" s="8">
        <v>0</v>
      </c>
      <c r="C21" s="8">
        <f>B21</f>
        <v>0</v>
      </c>
      <c r="D21" s="8">
        <v>1.89</v>
      </c>
      <c r="E21" s="8">
        <f t="shared" si="1"/>
        <v>1.89</v>
      </c>
      <c r="F21" s="10"/>
    </row>
    <row r="22" spans="1:6" ht="12.75">
      <c r="A22" s="6" t="s">
        <v>18</v>
      </c>
      <c r="B22" s="3">
        <v>7589.9</v>
      </c>
      <c r="C22" s="3">
        <v>1542.28</v>
      </c>
      <c r="D22" s="3">
        <v>1542.28</v>
      </c>
      <c r="E22" s="3">
        <f>D22-C22</f>
        <v>0</v>
      </c>
      <c r="F22" s="4">
        <f t="shared" si="0"/>
        <v>100</v>
      </c>
    </row>
    <row r="23" spans="1:6" s="40" customFormat="1" ht="12.75">
      <c r="A23" s="7" t="s">
        <v>63</v>
      </c>
      <c r="B23" s="8">
        <v>5134.6</v>
      </c>
      <c r="C23" s="8">
        <v>1097.2</v>
      </c>
      <c r="D23" s="8">
        <v>1097.2</v>
      </c>
      <c r="E23" s="8">
        <f>D23-C23</f>
        <v>0</v>
      </c>
      <c r="F23" s="10">
        <f t="shared" si="0"/>
        <v>100</v>
      </c>
    </row>
    <row r="24" spans="1:6" ht="26.25">
      <c r="A24" s="7" t="s">
        <v>64</v>
      </c>
      <c r="B24" s="8">
        <v>1066</v>
      </c>
      <c r="C24" s="8">
        <v>0</v>
      </c>
      <c r="D24" s="8">
        <v>0</v>
      </c>
      <c r="E24" s="8">
        <f t="shared" si="1"/>
        <v>0</v>
      </c>
      <c r="F24" s="10"/>
    </row>
    <row r="25" spans="1:6" ht="15">
      <c r="A25" s="13" t="s">
        <v>3</v>
      </c>
      <c r="B25" s="36">
        <f>B26+B27+B28+B29+B30+B31+B32+B33</f>
        <v>12397.48</v>
      </c>
      <c r="C25" s="36">
        <f>C26+C27+C28+C29+C30+C31+C32+C33</f>
        <v>3105.0099999999998</v>
      </c>
      <c r="D25" s="36">
        <f>D26+D27+D28+D29+D30+D31+D32+D33</f>
        <v>2959.4900000000002</v>
      </c>
      <c r="E25" s="14">
        <f>E26+E27+E28+E29+E30+E31+E32+E33</f>
        <v>-145.51999999999992</v>
      </c>
      <c r="F25" s="15">
        <f>D25/C25*100</f>
        <v>95.31338063323469</v>
      </c>
    </row>
    <row r="26" spans="1:6" ht="12.75">
      <c r="A26" s="21" t="s">
        <v>20</v>
      </c>
      <c r="B26" s="12">
        <v>3622.2</v>
      </c>
      <c r="C26" s="12">
        <v>809.34</v>
      </c>
      <c r="D26" s="12">
        <v>698.82</v>
      </c>
      <c r="E26" s="20">
        <f aca="true" t="shared" si="2" ref="E26:E33">D26-C26</f>
        <v>-110.51999999999998</v>
      </c>
      <c r="F26" s="10">
        <f aca="true" t="shared" si="3" ref="F26:F32">D26/C26*100</f>
        <v>86.34442879383202</v>
      </c>
    </row>
    <row r="27" spans="1:6" ht="12.75">
      <c r="A27" s="21" t="s">
        <v>21</v>
      </c>
      <c r="B27" s="12">
        <v>72.7</v>
      </c>
      <c r="C27" s="12">
        <v>18.18</v>
      </c>
      <c r="D27" s="12">
        <v>18.17</v>
      </c>
      <c r="E27" s="20">
        <f t="shared" si="2"/>
        <v>-0.00999999999999801</v>
      </c>
      <c r="F27" s="10">
        <f t="shared" si="3"/>
        <v>99.94499449944996</v>
      </c>
    </row>
    <row r="28" spans="1:6" ht="26.25">
      <c r="A28" s="21" t="s">
        <v>22</v>
      </c>
      <c r="B28" s="12">
        <v>160</v>
      </c>
      <c r="C28" s="12">
        <v>37.5</v>
      </c>
      <c r="D28" s="12">
        <v>37.5</v>
      </c>
      <c r="E28" s="20">
        <f t="shared" si="2"/>
        <v>0</v>
      </c>
      <c r="F28" s="10">
        <f t="shared" si="3"/>
        <v>100</v>
      </c>
    </row>
    <row r="29" spans="1:6" ht="12.75">
      <c r="A29" s="21" t="s">
        <v>23</v>
      </c>
      <c r="B29" s="12">
        <v>1634.7</v>
      </c>
      <c r="C29" s="12">
        <v>280</v>
      </c>
      <c r="D29" s="12">
        <v>280</v>
      </c>
      <c r="E29" s="20">
        <f t="shared" si="2"/>
        <v>0</v>
      </c>
      <c r="F29" s="10">
        <f t="shared" si="3"/>
        <v>100</v>
      </c>
    </row>
    <row r="30" spans="1:6" ht="12.75">
      <c r="A30" s="21" t="s">
        <v>24</v>
      </c>
      <c r="B30" s="12">
        <v>1618.68</v>
      </c>
      <c r="C30" s="12">
        <v>330.59</v>
      </c>
      <c r="D30" s="12">
        <v>318.62</v>
      </c>
      <c r="E30" s="20">
        <f t="shared" si="2"/>
        <v>-11.96999999999997</v>
      </c>
      <c r="F30" s="10">
        <f t="shared" si="3"/>
        <v>96.37920082277141</v>
      </c>
    </row>
    <row r="31" spans="1:6" ht="12.75" customHeight="1">
      <c r="A31" s="21" t="s">
        <v>25</v>
      </c>
      <c r="B31" s="12">
        <v>5061</v>
      </c>
      <c r="C31" s="12">
        <v>1589</v>
      </c>
      <c r="D31" s="12">
        <v>1570</v>
      </c>
      <c r="E31" s="20">
        <f t="shared" si="2"/>
        <v>-19</v>
      </c>
      <c r="F31" s="10">
        <f t="shared" si="3"/>
        <v>98.80427942101952</v>
      </c>
    </row>
    <row r="32" spans="1:6" ht="12.75" customHeight="1">
      <c r="A32" s="21" t="s">
        <v>26</v>
      </c>
      <c r="B32" s="12">
        <v>228.2</v>
      </c>
      <c r="C32" s="12">
        <v>40.4</v>
      </c>
      <c r="D32" s="12">
        <v>36.38</v>
      </c>
      <c r="E32" s="20">
        <f t="shared" si="2"/>
        <v>-4.019999999999996</v>
      </c>
      <c r="F32" s="10">
        <f t="shared" si="3"/>
        <v>90.04950495049506</v>
      </c>
    </row>
    <row r="33" spans="1:6" ht="12.75" customHeight="1">
      <c r="A33" s="21" t="s">
        <v>27</v>
      </c>
      <c r="B33" s="12">
        <v>0</v>
      </c>
      <c r="C33" s="12">
        <f>B33</f>
        <v>0</v>
      </c>
      <c r="D33" s="12">
        <v>0</v>
      </c>
      <c r="E33" s="20">
        <f t="shared" si="2"/>
        <v>0</v>
      </c>
      <c r="F33" s="10"/>
    </row>
    <row r="34" spans="1:6" s="19" customFormat="1" ht="15">
      <c r="A34" s="17" t="s">
        <v>28</v>
      </c>
      <c r="B34" s="24">
        <f>B7-B25</f>
        <v>-671.1800000000003</v>
      </c>
      <c r="C34" s="24">
        <f>C7-C25</f>
        <v>-100.07999999999947</v>
      </c>
      <c r="D34" s="24">
        <f>D7-D25</f>
        <v>-1113.1000000000004</v>
      </c>
      <c r="E34" s="16"/>
      <c r="F34" s="15"/>
    </row>
    <row r="35" spans="1:6" ht="26.25">
      <c r="A35" s="22" t="s">
        <v>4</v>
      </c>
      <c r="B35" s="25">
        <f>B36+B37</f>
        <v>671.18</v>
      </c>
      <c r="C35" s="25">
        <f>C36+C37</f>
        <v>100.08</v>
      </c>
      <c r="D35" s="25">
        <f>D36+D37</f>
        <v>1113.1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73</v>
      </c>
      <c r="B37" s="26">
        <v>671.18</v>
      </c>
      <c r="C37" s="26">
        <v>100.08</v>
      </c>
      <c r="D37" s="26">
        <v>1113.1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E39" sqref="E39"/>
    </sheetView>
  </sheetViews>
  <sheetFormatPr defaultColWidth="9.140625" defaultRowHeight="12.75"/>
  <cols>
    <col min="1" max="1" width="41.421875" style="0" customWidth="1"/>
    <col min="2" max="2" width="12.57421875" style="0" customWidth="1"/>
    <col min="3" max="3" width="13.14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33</v>
      </c>
      <c r="B1" s="45"/>
      <c r="C1" s="45"/>
      <c r="D1" s="45"/>
      <c r="E1" s="45"/>
      <c r="F1" s="45"/>
    </row>
    <row r="2" spans="1:6" ht="15">
      <c r="A2" s="45" t="s">
        <v>68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44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70</v>
      </c>
      <c r="C5" s="35" t="s">
        <v>1</v>
      </c>
      <c r="D5" s="35" t="s">
        <v>74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B8+B22</f>
        <v>5263.2</v>
      </c>
      <c r="C7" s="14">
        <f>C8+C22</f>
        <v>1156.65</v>
      </c>
      <c r="D7" s="14">
        <f>D8+D22</f>
        <v>1004.78</v>
      </c>
      <c r="E7" s="16">
        <f>D7-C7</f>
        <v>-151.87000000000012</v>
      </c>
      <c r="F7" s="15">
        <f aca="true" t="shared" si="0" ref="F7:F25">D7/C7*100</f>
        <v>86.86983962304932</v>
      </c>
    </row>
    <row r="8" spans="1:6" ht="12.75">
      <c r="A8" s="6" t="s">
        <v>19</v>
      </c>
      <c r="B8" s="3">
        <f>SUM(B9:B21)</f>
        <v>943.3</v>
      </c>
      <c r="C8" s="3">
        <f>SUM(C9:C21)</f>
        <v>284.75</v>
      </c>
      <c r="D8" s="3">
        <f>SUM(D9:D21)</f>
        <v>132.88</v>
      </c>
      <c r="E8" s="3">
        <f>SUM(E9:E21)</f>
        <v>-151.87</v>
      </c>
      <c r="F8" s="4">
        <f t="shared" si="0"/>
        <v>46.66549604916593</v>
      </c>
    </row>
    <row r="9" spans="1:6" ht="12.75">
      <c r="A9" s="7" t="s">
        <v>5</v>
      </c>
      <c r="B9" s="8">
        <v>94.4</v>
      </c>
      <c r="C9" s="8">
        <v>27.4</v>
      </c>
      <c r="D9" s="8">
        <v>15.15</v>
      </c>
      <c r="E9" s="8">
        <f aca="true" t="shared" si="1" ref="E9:E24">D9-C9</f>
        <v>-12.249999999999998</v>
      </c>
      <c r="F9" s="10">
        <f t="shared" si="0"/>
        <v>55.29197080291971</v>
      </c>
    </row>
    <row r="10" spans="1:6" ht="12.75">
      <c r="A10" s="7" t="s">
        <v>60</v>
      </c>
      <c r="B10" s="8">
        <v>444.4</v>
      </c>
      <c r="C10" s="8">
        <v>211.1</v>
      </c>
      <c r="D10" s="8">
        <v>83.21</v>
      </c>
      <c r="E10" s="8">
        <f t="shared" si="1"/>
        <v>-127.89</v>
      </c>
      <c r="F10" s="10">
        <f t="shared" si="0"/>
        <v>39.417337754618664</v>
      </c>
    </row>
    <row r="11" spans="1:6" ht="12.75">
      <c r="A11" s="7" t="s">
        <v>6</v>
      </c>
      <c r="B11" s="8">
        <v>2.4</v>
      </c>
      <c r="C11" s="8">
        <v>2.4</v>
      </c>
      <c r="D11" s="8">
        <v>1.84</v>
      </c>
      <c r="E11" s="8">
        <f t="shared" si="1"/>
        <v>-0.5599999999999998</v>
      </c>
      <c r="F11" s="10">
        <f t="shared" si="0"/>
        <v>76.66666666666667</v>
      </c>
    </row>
    <row r="12" spans="1:6" ht="12.75">
      <c r="A12" s="7" t="s">
        <v>13</v>
      </c>
      <c r="B12" s="8">
        <v>80</v>
      </c>
      <c r="C12" s="8">
        <v>0</v>
      </c>
      <c r="D12" s="8">
        <v>10.51</v>
      </c>
      <c r="E12" s="8">
        <f t="shared" si="1"/>
        <v>10.51</v>
      </c>
      <c r="F12" s="10"/>
    </row>
    <row r="13" spans="1:6" ht="12.75">
      <c r="A13" s="7" t="s">
        <v>46</v>
      </c>
      <c r="B13" s="8">
        <v>5</v>
      </c>
      <c r="C13" s="8">
        <v>1.25</v>
      </c>
      <c r="D13" s="8">
        <v>1.23</v>
      </c>
      <c r="E13" s="8">
        <f t="shared" si="1"/>
        <v>-0.020000000000000018</v>
      </c>
      <c r="F13" s="10">
        <f t="shared" si="0"/>
        <v>98.4</v>
      </c>
    </row>
    <row r="14" spans="1:6" ht="12.75">
      <c r="A14" s="7" t="s">
        <v>47</v>
      </c>
      <c r="B14" s="8">
        <v>152</v>
      </c>
      <c r="C14" s="8">
        <v>0</v>
      </c>
      <c r="D14" s="8">
        <v>5.09</v>
      </c>
      <c r="E14" s="8">
        <f t="shared" si="1"/>
        <v>5.09</v>
      </c>
      <c r="F14" s="10"/>
    </row>
    <row r="15" spans="1:6" ht="12.75">
      <c r="A15" s="7" t="s">
        <v>14</v>
      </c>
      <c r="B15" s="8">
        <v>165</v>
      </c>
      <c r="C15" s="8">
        <v>42.6</v>
      </c>
      <c r="D15" s="8">
        <v>5.1</v>
      </c>
      <c r="E15" s="8">
        <f t="shared" si="1"/>
        <v>-37.5</v>
      </c>
      <c r="F15" s="10">
        <f t="shared" si="0"/>
        <v>11.971830985915492</v>
      </c>
    </row>
    <row r="16" spans="1:6" ht="12.75">
      <c r="A16" s="7" t="s">
        <v>34</v>
      </c>
      <c r="B16" s="8">
        <v>0.1</v>
      </c>
      <c r="C16" s="8">
        <v>0</v>
      </c>
      <c r="D16" s="8">
        <v>0.6</v>
      </c>
      <c r="E16" s="8">
        <f t="shared" si="1"/>
        <v>0.6</v>
      </c>
      <c r="F16" s="10"/>
    </row>
    <row r="17" spans="1:6" ht="12.75">
      <c r="A17" s="7" t="s">
        <v>75</v>
      </c>
      <c r="B17" s="8">
        <v>0</v>
      </c>
      <c r="C17" s="8">
        <v>0</v>
      </c>
      <c r="D17" s="8">
        <v>0.57</v>
      </c>
      <c r="E17" s="8">
        <f t="shared" si="1"/>
        <v>0.57</v>
      </c>
      <c r="F17" s="10"/>
    </row>
    <row r="18" spans="1:6" ht="12.75">
      <c r="A18" s="7" t="s">
        <v>77</v>
      </c>
      <c r="B18" s="8">
        <v>0</v>
      </c>
      <c r="C18" s="8">
        <v>0</v>
      </c>
      <c r="D18" s="8">
        <v>0.4</v>
      </c>
      <c r="E18" s="8">
        <f t="shared" si="1"/>
        <v>0.4</v>
      </c>
      <c r="F18" s="10"/>
    </row>
    <row r="19" spans="1:6" ht="12.75">
      <c r="A19" s="9" t="s">
        <v>10</v>
      </c>
      <c r="B19" s="8">
        <v>0</v>
      </c>
      <c r="C19" s="8">
        <f>B19</f>
        <v>0</v>
      </c>
      <c r="D19" s="8">
        <v>0</v>
      </c>
      <c r="E19" s="8">
        <f>D19-C19</f>
        <v>0</v>
      </c>
      <c r="F19" s="10"/>
    </row>
    <row r="20" spans="1:6" ht="12.75">
      <c r="A20" s="7" t="s">
        <v>11</v>
      </c>
      <c r="B20" s="8">
        <v>0</v>
      </c>
      <c r="C20" s="8">
        <v>0</v>
      </c>
      <c r="D20" s="8">
        <v>0</v>
      </c>
      <c r="E20" s="8">
        <f>D20-C20</f>
        <v>0</v>
      </c>
      <c r="F20" s="10"/>
    </row>
    <row r="21" spans="1:6" ht="12.75">
      <c r="A21" s="7" t="s">
        <v>17</v>
      </c>
      <c r="B21" s="8">
        <v>0</v>
      </c>
      <c r="C21" s="8">
        <f>B21</f>
        <v>0</v>
      </c>
      <c r="D21" s="8">
        <v>9.18</v>
      </c>
      <c r="E21" s="8">
        <f>D21-C21</f>
        <v>9.18</v>
      </c>
      <c r="F21" s="10"/>
    </row>
    <row r="22" spans="1:6" ht="12.75">
      <c r="A22" s="6" t="s">
        <v>18</v>
      </c>
      <c r="B22" s="3">
        <v>4319.9</v>
      </c>
      <c r="C22" s="3">
        <v>871.9</v>
      </c>
      <c r="D22" s="3">
        <v>871.9</v>
      </c>
      <c r="E22" s="3">
        <f t="shared" si="1"/>
        <v>0</v>
      </c>
      <c r="F22" s="4">
        <f t="shared" si="0"/>
        <v>100</v>
      </c>
    </row>
    <row r="23" spans="1:6" s="40" customFormat="1" ht="12.75">
      <c r="A23" s="7" t="s">
        <v>63</v>
      </c>
      <c r="B23" s="8">
        <v>3580.1</v>
      </c>
      <c r="C23" s="8">
        <v>759.7</v>
      </c>
      <c r="D23" s="8">
        <v>759.7</v>
      </c>
      <c r="E23" s="8">
        <f t="shared" si="1"/>
        <v>0</v>
      </c>
      <c r="F23" s="10">
        <f t="shared" si="0"/>
        <v>100</v>
      </c>
    </row>
    <row r="24" spans="1:6" ht="26.25">
      <c r="A24" s="7" t="s">
        <v>64</v>
      </c>
      <c r="B24" s="8">
        <v>417.3</v>
      </c>
      <c r="C24" s="8">
        <v>0</v>
      </c>
      <c r="D24" s="8">
        <v>0</v>
      </c>
      <c r="E24" s="8">
        <f t="shared" si="1"/>
        <v>0</v>
      </c>
      <c r="F24" s="10"/>
    </row>
    <row r="25" spans="1:6" ht="15">
      <c r="A25" s="13" t="s">
        <v>3</v>
      </c>
      <c r="B25" s="36">
        <f>B26+B27+B28+B29+B30+B31+B32+B33</f>
        <v>5263.2</v>
      </c>
      <c r="C25" s="36">
        <f>C26+C27+C28+C29+C30+C31+C32+C33</f>
        <v>1156.5500000000002</v>
      </c>
      <c r="D25" s="36">
        <f>D26+D27+D28+D29+D30+D31+D32+D33</f>
        <v>921.7500000000001</v>
      </c>
      <c r="E25" s="14">
        <f>E26+E27+E28+E29+E30+E31+E32+E33</f>
        <v>-234.8</v>
      </c>
      <c r="F25" s="15">
        <f t="shared" si="0"/>
        <v>79.69824045653019</v>
      </c>
    </row>
    <row r="26" spans="1:6" ht="12.75">
      <c r="A26" s="21" t="s">
        <v>20</v>
      </c>
      <c r="B26" s="12">
        <v>2153.1</v>
      </c>
      <c r="C26" s="12">
        <v>412.8</v>
      </c>
      <c r="D26" s="12">
        <v>312.82</v>
      </c>
      <c r="E26" s="20">
        <f aca="true" t="shared" si="2" ref="E26:E33">D26-C26</f>
        <v>-99.98000000000002</v>
      </c>
      <c r="F26" s="10">
        <f aca="true" t="shared" si="3" ref="F26:F32">D26/C26*100</f>
        <v>75.78003875968992</v>
      </c>
    </row>
    <row r="27" spans="1:6" ht="12.75">
      <c r="A27" s="21" t="s">
        <v>21</v>
      </c>
      <c r="B27" s="12">
        <v>72.7</v>
      </c>
      <c r="C27" s="12">
        <v>18.18</v>
      </c>
      <c r="D27" s="12">
        <v>17.02</v>
      </c>
      <c r="E27" s="20">
        <f t="shared" si="2"/>
        <v>-1.1600000000000001</v>
      </c>
      <c r="F27" s="10">
        <f t="shared" si="3"/>
        <v>93.61936193619363</v>
      </c>
    </row>
    <row r="28" spans="1:6" ht="26.25">
      <c r="A28" s="21" t="s">
        <v>22</v>
      </c>
      <c r="B28" s="12">
        <v>554.6</v>
      </c>
      <c r="C28" s="12">
        <v>132.8</v>
      </c>
      <c r="D28" s="12">
        <v>72.41</v>
      </c>
      <c r="E28" s="20">
        <f t="shared" si="2"/>
        <v>-60.390000000000015</v>
      </c>
      <c r="F28" s="10">
        <f t="shared" si="3"/>
        <v>54.52560240963855</v>
      </c>
    </row>
    <row r="29" spans="1:6" ht="12.75">
      <c r="A29" s="21" t="s">
        <v>23</v>
      </c>
      <c r="B29" s="12">
        <v>569.2</v>
      </c>
      <c r="C29" s="12">
        <v>50</v>
      </c>
      <c r="D29" s="12">
        <v>49.11</v>
      </c>
      <c r="E29" s="20">
        <f t="shared" si="2"/>
        <v>-0.8900000000000006</v>
      </c>
      <c r="F29" s="10">
        <f t="shared" si="3"/>
        <v>98.22</v>
      </c>
    </row>
    <row r="30" spans="1:6" ht="12.75">
      <c r="A30" s="21" t="s">
        <v>24</v>
      </c>
      <c r="B30" s="12">
        <v>160</v>
      </c>
      <c r="C30" s="12">
        <v>74.4</v>
      </c>
      <c r="D30" s="12">
        <v>72.07</v>
      </c>
      <c r="E30" s="20">
        <f t="shared" si="2"/>
        <v>-2.3300000000000125</v>
      </c>
      <c r="F30" s="10">
        <f t="shared" si="3"/>
        <v>96.86827956989245</v>
      </c>
    </row>
    <row r="31" spans="1:6" ht="12.75" customHeight="1">
      <c r="A31" s="21" t="s">
        <v>25</v>
      </c>
      <c r="B31" s="12">
        <v>1566.9</v>
      </c>
      <c r="C31" s="12">
        <v>351.72</v>
      </c>
      <c r="D31" s="12">
        <v>351.72</v>
      </c>
      <c r="E31" s="20">
        <f t="shared" si="2"/>
        <v>0</v>
      </c>
      <c r="F31" s="10">
        <f t="shared" si="3"/>
        <v>100</v>
      </c>
    </row>
    <row r="32" spans="1:6" ht="12.75" customHeight="1">
      <c r="A32" s="21" t="s">
        <v>26</v>
      </c>
      <c r="B32" s="12">
        <v>116.7</v>
      </c>
      <c r="C32" s="12">
        <v>46.65</v>
      </c>
      <c r="D32" s="12">
        <v>46.6</v>
      </c>
      <c r="E32" s="20">
        <f t="shared" si="2"/>
        <v>-0.04999999999999716</v>
      </c>
      <c r="F32" s="10">
        <f t="shared" si="3"/>
        <v>99.89281886387997</v>
      </c>
    </row>
    <row r="33" spans="1:6" ht="12.75" customHeight="1">
      <c r="A33" s="21" t="s">
        <v>27</v>
      </c>
      <c r="B33" s="12">
        <v>70</v>
      </c>
      <c r="C33" s="12">
        <f>B33</f>
        <v>70</v>
      </c>
      <c r="D33" s="12">
        <v>0</v>
      </c>
      <c r="E33" s="20">
        <f t="shared" si="2"/>
        <v>-70</v>
      </c>
      <c r="F33" s="10"/>
    </row>
    <row r="34" spans="1:6" s="19" customFormat="1" ht="15">
      <c r="A34" s="17" t="s">
        <v>28</v>
      </c>
      <c r="B34" s="24">
        <f>B7-B25</f>
        <v>0</v>
      </c>
      <c r="C34" s="24">
        <f>C7-C25</f>
        <v>0.09999999999990905</v>
      </c>
      <c r="D34" s="24">
        <f>D7-D25</f>
        <v>83.02999999999986</v>
      </c>
      <c r="E34" s="16"/>
      <c r="F34" s="15"/>
    </row>
    <row r="35" spans="1:6" ht="26.25">
      <c r="A35" s="22" t="s">
        <v>4</v>
      </c>
      <c r="B35" s="25">
        <f>B36+B37</f>
        <v>0</v>
      </c>
      <c r="C35" s="25">
        <f>C36+C37</f>
        <v>0</v>
      </c>
      <c r="D35" s="25">
        <f>D36+D37</f>
        <v>-83.03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73</v>
      </c>
      <c r="B37" s="26">
        <v>0</v>
      </c>
      <c r="C37" s="26">
        <v>0</v>
      </c>
      <c r="D37" s="26">
        <v>-83.03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6">
      <selection activeCell="F35" sqref="F35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2.00390625" style="0" customWidth="1"/>
    <col min="4" max="4" width="12.8515625" style="0" customWidth="1"/>
    <col min="5" max="5" width="13.57421875" style="0" customWidth="1"/>
    <col min="6" max="6" width="11.421875" style="0" bestFit="1" customWidth="1"/>
    <col min="8" max="10" width="9.140625" style="0" customWidth="1"/>
  </cols>
  <sheetData>
    <row r="1" spans="1:6" ht="15">
      <c r="A1" s="45" t="s">
        <v>35</v>
      </c>
      <c r="B1" s="45"/>
      <c r="C1" s="45"/>
      <c r="D1" s="45"/>
      <c r="E1" s="45"/>
      <c r="F1" s="45"/>
    </row>
    <row r="2" spans="1:6" ht="15">
      <c r="A2" s="45" t="s">
        <v>68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62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70</v>
      </c>
      <c r="C5" s="35" t="s">
        <v>1</v>
      </c>
      <c r="D5" s="35" t="s">
        <v>69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38" t="s">
        <v>2</v>
      </c>
      <c r="B7" s="14">
        <f>B8+B24</f>
        <v>103167.68000000001</v>
      </c>
      <c r="C7" s="14">
        <f>C8+C24</f>
        <v>18323.44</v>
      </c>
      <c r="D7" s="14">
        <f>D8+D24</f>
        <v>20235.739999999998</v>
      </c>
      <c r="E7" s="16">
        <f>D7-C7</f>
        <v>1912.2999999999993</v>
      </c>
      <c r="F7" s="15">
        <f>D7/C7*100</f>
        <v>110.43635911160786</v>
      </c>
    </row>
    <row r="8" spans="1:6" ht="12.75">
      <c r="A8" s="6" t="s">
        <v>19</v>
      </c>
      <c r="B8" s="3">
        <f>SUM(B9:B23)</f>
        <v>85210.69</v>
      </c>
      <c r="C8" s="3">
        <f>SUM(C9:C23)</f>
        <v>16442.32</v>
      </c>
      <c r="D8" s="3">
        <f>D9+D11+D12+D13+D14+D15+D16+D17+D19+D20+D21+D22+D23+D10+D18</f>
        <v>18353.039999999997</v>
      </c>
      <c r="E8" s="3">
        <f>D8-C8</f>
        <v>1910.7199999999975</v>
      </c>
      <c r="F8" s="4">
        <f>D8/C8*100</f>
        <v>111.62074451780526</v>
      </c>
    </row>
    <row r="9" spans="1:6" ht="12.75">
      <c r="A9" s="7" t="s">
        <v>5</v>
      </c>
      <c r="B9" s="8">
        <v>31462.25</v>
      </c>
      <c r="C9" s="8">
        <v>6921.7</v>
      </c>
      <c r="D9" s="8">
        <v>7385.94</v>
      </c>
      <c r="E9" s="8">
        <f>D9-C9</f>
        <v>464.2399999999998</v>
      </c>
      <c r="F9" s="10">
        <f aca="true" t="shared" si="0" ref="F9:F25">D9/C9*100</f>
        <v>106.70702284120952</v>
      </c>
    </row>
    <row r="10" spans="1:6" ht="12.75">
      <c r="A10" s="7" t="s">
        <v>60</v>
      </c>
      <c r="B10" s="8">
        <v>1549.31</v>
      </c>
      <c r="C10" s="8">
        <v>382.5</v>
      </c>
      <c r="D10" s="8">
        <v>470.61</v>
      </c>
      <c r="E10" s="8">
        <f aca="true" t="shared" si="1" ref="E10:E25">D10-C10</f>
        <v>88.11000000000001</v>
      </c>
      <c r="F10" s="10">
        <f t="shared" si="0"/>
        <v>123.03529411764707</v>
      </c>
    </row>
    <row r="11" spans="1:6" ht="12.75">
      <c r="A11" s="7" t="s">
        <v>6</v>
      </c>
      <c r="B11" s="8">
        <v>15.56</v>
      </c>
      <c r="C11" s="8">
        <v>1</v>
      </c>
      <c r="D11" s="8">
        <v>0.27</v>
      </c>
      <c r="E11" s="8">
        <f t="shared" si="1"/>
        <v>-0.73</v>
      </c>
      <c r="F11" s="10">
        <f t="shared" si="0"/>
        <v>27</v>
      </c>
    </row>
    <row r="12" spans="1:6" ht="12.75">
      <c r="A12" s="7" t="s">
        <v>13</v>
      </c>
      <c r="B12" s="8">
        <v>5147</v>
      </c>
      <c r="C12" s="8">
        <v>70</v>
      </c>
      <c r="D12" s="8">
        <v>575.68</v>
      </c>
      <c r="E12" s="8">
        <f t="shared" si="1"/>
        <v>505.67999999999995</v>
      </c>
      <c r="F12" s="10">
        <f t="shared" si="0"/>
        <v>822.3999999999999</v>
      </c>
    </row>
    <row r="13" spans="1:6" ht="12.75">
      <c r="A13" s="7" t="s">
        <v>46</v>
      </c>
      <c r="B13" s="8">
        <v>5042.6</v>
      </c>
      <c r="C13" s="8">
        <v>2400</v>
      </c>
      <c r="D13" s="8">
        <v>2596.34</v>
      </c>
      <c r="E13" s="8">
        <f t="shared" si="1"/>
        <v>196.34000000000015</v>
      </c>
      <c r="F13" s="10">
        <f>D13/C13*100</f>
        <v>108.18083333333335</v>
      </c>
    </row>
    <row r="14" spans="1:6" ht="12.75">
      <c r="A14" s="7" t="s">
        <v>47</v>
      </c>
      <c r="B14" s="8">
        <v>9523.25</v>
      </c>
      <c r="C14" s="8">
        <v>700</v>
      </c>
      <c r="D14" s="8">
        <v>761.82</v>
      </c>
      <c r="E14" s="8">
        <f t="shared" si="1"/>
        <v>61.82000000000005</v>
      </c>
      <c r="F14" s="10">
        <f t="shared" si="0"/>
        <v>108.83142857142857</v>
      </c>
    </row>
    <row r="15" spans="1:6" ht="12.75">
      <c r="A15" s="7" t="s">
        <v>14</v>
      </c>
      <c r="B15" s="8">
        <v>11854.57</v>
      </c>
      <c r="C15" s="8">
        <v>3700</v>
      </c>
      <c r="D15" s="8">
        <v>2659.45</v>
      </c>
      <c r="E15" s="8">
        <f t="shared" si="1"/>
        <v>-1040.5500000000002</v>
      </c>
      <c r="F15" s="10">
        <f t="shared" si="0"/>
        <v>71.87702702702701</v>
      </c>
    </row>
    <row r="16" spans="1:6" ht="26.25">
      <c r="A16" s="7" t="s">
        <v>7</v>
      </c>
      <c r="B16" s="8">
        <v>11977.28</v>
      </c>
      <c r="C16" s="8">
        <v>1553</v>
      </c>
      <c r="D16" s="8">
        <v>1981.87</v>
      </c>
      <c r="E16" s="8">
        <f t="shared" si="1"/>
        <v>428.8699999999999</v>
      </c>
      <c r="F16" s="10">
        <f t="shared" si="0"/>
        <v>127.61558274307791</v>
      </c>
    </row>
    <row r="17" spans="1:6" ht="12.75">
      <c r="A17" s="9" t="s">
        <v>8</v>
      </c>
      <c r="B17" s="8">
        <v>932.25</v>
      </c>
      <c r="C17" s="8">
        <v>309.53</v>
      </c>
      <c r="D17" s="8">
        <v>248.47</v>
      </c>
      <c r="E17" s="8">
        <f t="shared" si="1"/>
        <v>-61.059999999999974</v>
      </c>
      <c r="F17" s="10">
        <f t="shared" si="0"/>
        <v>80.27331761057087</v>
      </c>
    </row>
    <row r="18" spans="1:6" ht="26.25">
      <c r="A18" s="9" t="s">
        <v>65</v>
      </c>
      <c r="B18" s="8">
        <v>100</v>
      </c>
      <c r="C18" s="8">
        <v>0</v>
      </c>
      <c r="D18" s="8">
        <v>0</v>
      </c>
      <c r="E18" s="8">
        <f t="shared" si="1"/>
        <v>0</v>
      </c>
      <c r="F18" s="10"/>
    </row>
    <row r="19" spans="1:6" ht="12.75">
      <c r="A19" s="7" t="s">
        <v>9</v>
      </c>
      <c r="B19" s="8">
        <v>872.41</v>
      </c>
      <c r="C19" s="8">
        <v>100</v>
      </c>
      <c r="D19" s="8">
        <v>141.08</v>
      </c>
      <c r="E19" s="8">
        <f t="shared" si="1"/>
        <v>41.08000000000001</v>
      </c>
      <c r="F19" s="10">
        <f t="shared" si="0"/>
        <v>141.08</v>
      </c>
    </row>
    <row r="20" spans="1:6" ht="12.75">
      <c r="A20" s="9" t="s">
        <v>58</v>
      </c>
      <c r="B20" s="8">
        <v>5500</v>
      </c>
      <c r="C20" s="8">
        <v>0</v>
      </c>
      <c r="D20" s="8">
        <v>0</v>
      </c>
      <c r="E20" s="8">
        <f t="shared" si="1"/>
        <v>0</v>
      </c>
      <c r="F20" s="10"/>
    </row>
    <row r="21" spans="1:6" ht="12.75">
      <c r="A21" s="7" t="s">
        <v>11</v>
      </c>
      <c r="B21" s="8">
        <v>1234.21</v>
      </c>
      <c r="C21" s="8">
        <v>304.59</v>
      </c>
      <c r="D21" s="8">
        <v>179.76</v>
      </c>
      <c r="E21" s="8">
        <f t="shared" si="1"/>
        <v>-124.82999999999998</v>
      </c>
      <c r="F21" s="10">
        <f t="shared" si="0"/>
        <v>59.01703929872944</v>
      </c>
    </row>
    <row r="22" spans="1:6" ht="12.75">
      <c r="A22" s="7" t="s">
        <v>48</v>
      </c>
      <c r="B22" s="8">
        <v>0</v>
      </c>
      <c r="C22" s="8">
        <f>B22</f>
        <v>0</v>
      </c>
      <c r="D22" s="8">
        <v>26.55</v>
      </c>
      <c r="E22" s="8">
        <f t="shared" si="1"/>
        <v>26.55</v>
      </c>
      <c r="F22" s="10"/>
    </row>
    <row r="23" spans="1:6" ht="12.75">
      <c r="A23" s="7" t="s">
        <v>17</v>
      </c>
      <c r="B23" s="8">
        <v>0</v>
      </c>
      <c r="C23" s="8">
        <f>B23</f>
        <v>0</v>
      </c>
      <c r="D23" s="8">
        <v>1325.2</v>
      </c>
      <c r="E23" s="8">
        <f t="shared" si="1"/>
        <v>1325.2</v>
      </c>
      <c r="F23" s="10"/>
    </row>
    <row r="24" spans="1:6" ht="12.75">
      <c r="A24" s="6" t="s">
        <v>18</v>
      </c>
      <c r="B24" s="3">
        <v>17956.99</v>
      </c>
      <c r="C24" s="3">
        <v>1881.12</v>
      </c>
      <c r="D24" s="3">
        <v>1882.7</v>
      </c>
      <c r="E24" s="3">
        <f t="shared" si="1"/>
        <v>1.5800000000001546</v>
      </c>
      <c r="F24" s="4">
        <f t="shared" si="0"/>
        <v>100.08399251509739</v>
      </c>
    </row>
    <row r="25" spans="1:6" ht="12.75">
      <c r="A25" s="7" t="s">
        <v>16</v>
      </c>
      <c r="B25" s="8">
        <v>6129.1</v>
      </c>
      <c r="C25" s="8">
        <v>1532.1</v>
      </c>
      <c r="D25" s="8">
        <v>1532.1</v>
      </c>
      <c r="E25" s="8">
        <f t="shared" si="1"/>
        <v>0</v>
      </c>
      <c r="F25" s="10">
        <f t="shared" si="0"/>
        <v>100</v>
      </c>
    </row>
    <row r="26" spans="1:6" ht="15">
      <c r="A26" s="38" t="s">
        <v>3</v>
      </c>
      <c r="B26" s="36">
        <f>B27+B28+B29+B30+B31+B33+B34+B35+B36+B32</f>
        <v>103066.26</v>
      </c>
      <c r="C26" s="36">
        <f>C27+C28+C29+C30+C31+C33+C34+C35+C36+C32</f>
        <v>24017.020000000004</v>
      </c>
      <c r="D26" s="36">
        <f>D27+D28+D29+D30+D31+D33+D34+D35+D36+D32</f>
        <v>23897.280000000006</v>
      </c>
      <c r="E26" s="14">
        <f>E27+E28+E29+E30+E31+E33+E34+E35+E36</f>
        <v>-119.73999999999914</v>
      </c>
      <c r="F26" s="15">
        <f>D26/C26*100</f>
        <v>99.50143689766675</v>
      </c>
    </row>
    <row r="27" spans="1:6" ht="12.75">
      <c r="A27" s="21" t="s">
        <v>20</v>
      </c>
      <c r="B27" s="12">
        <v>22588.74</v>
      </c>
      <c r="C27" s="8">
        <v>5302.38</v>
      </c>
      <c r="D27" s="12">
        <v>5234.85</v>
      </c>
      <c r="E27" s="20">
        <f aca="true" t="shared" si="2" ref="E27:E36">D27-C27</f>
        <v>-67.52999999999975</v>
      </c>
      <c r="F27" s="10">
        <f aca="true" t="shared" si="3" ref="F27:F36">D27/C27*100</f>
        <v>98.72642096567957</v>
      </c>
    </row>
    <row r="28" spans="1:6" ht="26.25">
      <c r="A28" s="21" t="s">
        <v>22</v>
      </c>
      <c r="B28" s="12">
        <v>378.09</v>
      </c>
      <c r="C28" s="8">
        <v>139.52</v>
      </c>
      <c r="D28" s="12">
        <v>125.99</v>
      </c>
      <c r="E28" s="20">
        <f t="shared" si="2"/>
        <v>-13.530000000000015</v>
      </c>
      <c r="F28" s="10">
        <f t="shared" si="3"/>
        <v>90.30246559633026</v>
      </c>
    </row>
    <row r="29" spans="1:9" ht="12.75">
      <c r="A29" s="21" t="s">
        <v>23</v>
      </c>
      <c r="B29" s="12">
        <v>18785.43</v>
      </c>
      <c r="C29" s="8">
        <v>1898.01</v>
      </c>
      <c r="D29" s="12">
        <v>1898.01</v>
      </c>
      <c r="E29" s="20">
        <f t="shared" si="2"/>
        <v>0</v>
      </c>
      <c r="F29" s="10">
        <f t="shared" si="3"/>
        <v>100</v>
      </c>
      <c r="G29" s="28"/>
      <c r="H29" s="28"/>
      <c r="I29" s="28"/>
    </row>
    <row r="30" spans="1:9" ht="12.75">
      <c r="A30" s="21" t="s">
        <v>24</v>
      </c>
      <c r="B30" s="12">
        <v>20579.08</v>
      </c>
      <c r="C30" s="8">
        <v>5084.57</v>
      </c>
      <c r="D30" s="12">
        <v>5047.89</v>
      </c>
      <c r="E30" s="20">
        <f t="shared" si="2"/>
        <v>-36.67999999999938</v>
      </c>
      <c r="F30" s="10">
        <f t="shared" si="3"/>
        <v>99.27860173033316</v>
      </c>
      <c r="G30" s="29"/>
      <c r="H30" s="29"/>
      <c r="I30" s="28"/>
    </row>
    <row r="31" spans="1:9" ht="12.75" customHeight="1">
      <c r="A31" s="21" t="s">
        <v>25</v>
      </c>
      <c r="B31" s="12">
        <v>22635.46</v>
      </c>
      <c r="C31" s="8">
        <v>6126.74</v>
      </c>
      <c r="D31" s="12">
        <v>6124.74</v>
      </c>
      <c r="E31" s="20">
        <f t="shared" si="2"/>
        <v>-2</v>
      </c>
      <c r="F31" s="10">
        <f t="shared" si="3"/>
        <v>99.96735621227603</v>
      </c>
      <c r="G31" s="29"/>
      <c r="H31" s="29"/>
      <c r="I31" s="28"/>
    </row>
    <row r="32" spans="1:9" ht="12.75" customHeight="1">
      <c r="A32" s="21" t="s">
        <v>78</v>
      </c>
      <c r="B32" s="12">
        <v>399</v>
      </c>
      <c r="C32" s="8">
        <v>50</v>
      </c>
      <c r="D32" s="12">
        <v>50</v>
      </c>
      <c r="E32" s="20">
        <f t="shared" si="2"/>
        <v>0</v>
      </c>
      <c r="F32" s="10">
        <f t="shared" si="3"/>
        <v>100</v>
      </c>
      <c r="G32" s="29"/>
      <c r="H32" s="29"/>
      <c r="I32" s="28"/>
    </row>
    <row r="33" spans="1:9" ht="12.75" customHeight="1">
      <c r="A33" s="21" t="s">
        <v>26</v>
      </c>
      <c r="B33" s="12">
        <v>943.43</v>
      </c>
      <c r="C33" s="8">
        <v>82.24</v>
      </c>
      <c r="D33" s="12">
        <v>82.24</v>
      </c>
      <c r="E33" s="20">
        <f t="shared" si="2"/>
        <v>0</v>
      </c>
      <c r="F33" s="10">
        <f t="shared" si="3"/>
        <v>100</v>
      </c>
      <c r="G33" s="29"/>
      <c r="H33" s="29"/>
      <c r="I33" s="28"/>
    </row>
    <row r="34" spans="1:9" ht="12.75" customHeight="1">
      <c r="A34" s="21" t="s">
        <v>27</v>
      </c>
      <c r="B34" s="12">
        <v>16598.06</v>
      </c>
      <c r="C34" s="8">
        <v>5225.45</v>
      </c>
      <c r="D34" s="12">
        <v>5225.45</v>
      </c>
      <c r="E34" s="20">
        <f t="shared" si="2"/>
        <v>0</v>
      </c>
      <c r="F34" s="10">
        <f t="shared" si="3"/>
        <v>100</v>
      </c>
      <c r="G34" s="28"/>
      <c r="H34" s="28"/>
      <c r="I34" s="28"/>
    </row>
    <row r="35" spans="1:6" ht="12.75" customHeight="1">
      <c r="A35" s="21" t="s">
        <v>36</v>
      </c>
      <c r="B35" s="12">
        <v>0</v>
      </c>
      <c r="C35" s="8">
        <v>0</v>
      </c>
      <c r="D35" s="12">
        <v>0</v>
      </c>
      <c r="E35" s="20">
        <f t="shared" si="2"/>
        <v>0</v>
      </c>
      <c r="F35" s="10"/>
    </row>
    <row r="36" spans="1:6" ht="12.75">
      <c r="A36" s="21" t="s">
        <v>37</v>
      </c>
      <c r="B36" s="12">
        <v>158.97</v>
      </c>
      <c r="C36" s="8">
        <v>108.11</v>
      </c>
      <c r="D36" s="12">
        <v>108.11</v>
      </c>
      <c r="E36" s="20">
        <f t="shared" si="2"/>
        <v>0</v>
      </c>
      <c r="F36" s="10">
        <f t="shared" si="3"/>
        <v>100</v>
      </c>
    </row>
    <row r="37" spans="1:6" s="19" customFormat="1" ht="15">
      <c r="A37" s="22" t="s">
        <v>28</v>
      </c>
      <c r="B37" s="24">
        <f>B7-B26</f>
        <v>101.4200000000128</v>
      </c>
      <c r="C37" s="24">
        <f>C7-C26</f>
        <v>-5693.580000000005</v>
      </c>
      <c r="D37" s="24">
        <f>D7-D26</f>
        <v>-3661.540000000008</v>
      </c>
      <c r="E37" s="3"/>
      <c r="F37" s="4"/>
    </row>
    <row r="38" spans="1:6" ht="26.25">
      <c r="A38" s="22" t="s">
        <v>4</v>
      </c>
      <c r="B38" s="24">
        <f>B39+B40</f>
        <v>-101.42000000000007</v>
      </c>
      <c r="C38" s="16">
        <f>C39+C40</f>
        <v>5693.58</v>
      </c>
      <c r="D38" s="24">
        <f>D39+D40</f>
        <v>3661.54</v>
      </c>
      <c r="E38" s="3"/>
      <c r="F38" s="4"/>
    </row>
    <row r="39" spans="1:6" ht="12.75" customHeight="1">
      <c r="A39" s="21" t="s">
        <v>12</v>
      </c>
      <c r="B39" s="26">
        <v>-3800</v>
      </c>
      <c r="C39" s="8">
        <v>-1899.76</v>
      </c>
      <c r="D39" s="26">
        <v>-1899.76</v>
      </c>
      <c r="E39" s="8"/>
      <c r="F39" s="10"/>
    </row>
    <row r="40" spans="1:6" ht="12.75" customHeight="1">
      <c r="A40" s="21" t="s">
        <v>73</v>
      </c>
      <c r="B40" s="26">
        <v>3698.58</v>
      </c>
      <c r="C40" s="8">
        <v>7593.34</v>
      </c>
      <c r="D40" s="26">
        <v>5561.3</v>
      </c>
      <c r="E40" s="8"/>
      <c r="F40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I21" sqref="I21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38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45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70</v>
      </c>
      <c r="C5" s="35" t="s">
        <v>1</v>
      </c>
      <c r="D5" s="35" t="s">
        <v>69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B8+B22</f>
        <v>8004.800000000001</v>
      </c>
      <c r="C7" s="14">
        <f>C8+C22</f>
        <v>1352.1000000000001</v>
      </c>
      <c r="D7" s="14">
        <f>D8+D22</f>
        <v>1495.95</v>
      </c>
      <c r="E7" s="14">
        <f>E8+E22</f>
        <v>143.84999999999997</v>
      </c>
      <c r="F7" s="15">
        <f>D7/C7*100</f>
        <v>110.63900599068116</v>
      </c>
    </row>
    <row r="8" spans="1:6" ht="12.75">
      <c r="A8" s="6" t="s">
        <v>19</v>
      </c>
      <c r="B8" s="3">
        <f>SUM(B9:B21)</f>
        <v>2871.2000000000003</v>
      </c>
      <c r="C8" s="3">
        <f>SUM(C9:C21)</f>
        <v>447.40000000000003</v>
      </c>
      <c r="D8" s="3">
        <f>SUM(D9:D21)</f>
        <v>591.25</v>
      </c>
      <c r="E8" s="3">
        <f>D8-C8</f>
        <v>143.84999999999997</v>
      </c>
      <c r="F8" s="4">
        <f>D8/C8*100</f>
        <v>132.1524362986142</v>
      </c>
    </row>
    <row r="9" spans="1:6" ht="12.75">
      <c r="A9" s="7" t="s">
        <v>5</v>
      </c>
      <c r="B9" s="8">
        <v>379.3</v>
      </c>
      <c r="C9" s="8">
        <v>80</v>
      </c>
      <c r="D9" s="8">
        <v>93.05</v>
      </c>
      <c r="E9" s="8">
        <f aca="true" t="shared" si="0" ref="E9:E24">D9-C9</f>
        <v>13.049999999999997</v>
      </c>
      <c r="F9" s="10">
        <f>D9/C9*100</f>
        <v>116.3125</v>
      </c>
    </row>
    <row r="10" spans="1:6" ht="12.75">
      <c r="A10" s="7" t="s">
        <v>60</v>
      </c>
      <c r="B10" s="8">
        <v>838</v>
      </c>
      <c r="C10" s="8">
        <v>183</v>
      </c>
      <c r="D10" s="8">
        <v>162.32</v>
      </c>
      <c r="E10" s="8">
        <f t="shared" si="0"/>
        <v>-20.680000000000007</v>
      </c>
      <c r="F10" s="10">
        <f>D10/C10*100</f>
        <v>88.69945355191257</v>
      </c>
    </row>
    <row r="11" spans="1:6" ht="12.75">
      <c r="A11" s="7" t="s">
        <v>6</v>
      </c>
      <c r="B11" s="8">
        <v>0</v>
      </c>
      <c r="C11" s="8">
        <v>0</v>
      </c>
      <c r="D11" s="8">
        <v>0.04</v>
      </c>
      <c r="E11" s="8">
        <f t="shared" si="0"/>
        <v>0.04</v>
      </c>
      <c r="F11" s="10"/>
    </row>
    <row r="12" spans="1:6" ht="12.75">
      <c r="A12" s="7" t="s">
        <v>13</v>
      </c>
      <c r="B12" s="8">
        <v>398</v>
      </c>
      <c r="C12" s="8">
        <v>10</v>
      </c>
      <c r="D12" s="8">
        <v>56.16</v>
      </c>
      <c r="E12" s="8">
        <f t="shared" si="0"/>
        <v>46.16</v>
      </c>
      <c r="F12" s="10">
        <f aca="true" t="shared" si="1" ref="F12:F21">D12/C12*100</f>
        <v>561.5999999999999</v>
      </c>
    </row>
    <row r="13" spans="1:6" ht="12.75">
      <c r="A13" s="7" t="s">
        <v>46</v>
      </c>
      <c r="B13" s="8">
        <v>13</v>
      </c>
      <c r="C13" s="8">
        <v>0</v>
      </c>
      <c r="D13" s="8">
        <v>1.44</v>
      </c>
      <c r="E13" s="8">
        <f t="shared" si="0"/>
        <v>1.44</v>
      </c>
      <c r="F13" s="10"/>
    </row>
    <row r="14" spans="1:6" ht="12.75">
      <c r="A14" s="7" t="s">
        <v>47</v>
      </c>
      <c r="B14" s="8">
        <v>401.5</v>
      </c>
      <c r="C14" s="8">
        <v>11.5</v>
      </c>
      <c r="D14" s="8">
        <v>40.36</v>
      </c>
      <c r="E14" s="8">
        <f t="shared" si="0"/>
        <v>28.86</v>
      </c>
      <c r="F14" s="10">
        <f t="shared" si="1"/>
        <v>350.95652173913044</v>
      </c>
    </row>
    <row r="15" spans="1:6" ht="12.75">
      <c r="A15" s="7" t="s">
        <v>14</v>
      </c>
      <c r="B15" s="8">
        <v>578</v>
      </c>
      <c r="C15" s="8">
        <v>17</v>
      </c>
      <c r="D15" s="8">
        <v>26.58</v>
      </c>
      <c r="E15" s="8">
        <f t="shared" si="0"/>
        <v>9.579999999999998</v>
      </c>
      <c r="F15" s="10">
        <f t="shared" si="1"/>
        <v>156.35294117647058</v>
      </c>
    </row>
    <row r="16" spans="1:6" ht="12.75">
      <c r="A16" s="7" t="s">
        <v>59</v>
      </c>
      <c r="B16" s="8">
        <v>0</v>
      </c>
      <c r="C16" s="8">
        <f aca="true" t="shared" si="2" ref="C16:C21">B16</f>
        <v>0</v>
      </c>
      <c r="D16" s="8">
        <v>0</v>
      </c>
      <c r="E16" s="8">
        <f t="shared" si="0"/>
        <v>0</v>
      </c>
      <c r="F16" s="10"/>
    </row>
    <row r="17" spans="1:6" ht="12.75">
      <c r="A17" s="7" t="s">
        <v>34</v>
      </c>
      <c r="B17" s="8">
        <v>0.5</v>
      </c>
      <c r="C17" s="8">
        <v>0</v>
      </c>
      <c r="D17" s="8">
        <v>0.2</v>
      </c>
      <c r="E17" s="8">
        <f t="shared" si="0"/>
        <v>0.2</v>
      </c>
      <c r="F17" s="10"/>
    </row>
    <row r="18" spans="1:6" ht="12.75">
      <c r="A18" s="9" t="s">
        <v>8</v>
      </c>
      <c r="B18" s="8">
        <v>119.1</v>
      </c>
      <c r="C18" s="8">
        <v>2.1</v>
      </c>
      <c r="D18" s="8">
        <v>1.54</v>
      </c>
      <c r="E18" s="8">
        <f>D18-C18</f>
        <v>-0.56</v>
      </c>
      <c r="F18" s="10">
        <f t="shared" si="1"/>
        <v>73.33333333333333</v>
      </c>
    </row>
    <row r="19" spans="1:6" ht="12.75">
      <c r="A19" s="7" t="s">
        <v>9</v>
      </c>
      <c r="B19" s="8">
        <v>0</v>
      </c>
      <c r="C19" s="8">
        <v>0</v>
      </c>
      <c r="D19" s="8">
        <v>0</v>
      </c>
      <c r="E19" s="8">
        <f>D19-C19</f>
        <v>0</v>
      </c>
      <c r="F19" s="10"/>
    </row>
    <row r="20" spans="1:6" ht="12.75">
      <c r="A20" s="7" t="s">
        <v>10</v>
      </c>
      <c r="B20" s="8">
        <v>132</v>
      </c>
      <c r="C20" s="8">
        <f t="shared" si="2"/>
        <v>132</v>
      </c>
      <c r="D20" s="8">
        <v>0</v>
      </c>
      <c r="E20" s="8">
        <f>D20-C20</f>
        <v>-132</v>
      </c>
      <c r="F20" s="10">
        <f t="shared" si="1"/>
        <v>0</v>
      </c>
    </row>
    <row r="21" spans="1:6" ht="12.75">
      <c r="A21" s="7" t="s">
        <v>11</v>
      </c>
      <c r="B21" s="8">
        <v>11.8</v>
      </c>
      <c r="C21" s="8">
        <f t="shared" si="2"/>
        <v>11.8</v>
      </c>
      <c r="D21" s="8">
        <v>209.56</v>
      </c>
      <c r="E21" s="8">
        <f>D21-C21</f>
        <v>197.76</v>
      </c>
      <c r="F21" s="10">
        <f t="shared" si="1"/>
        <v>1775.9322033898304</v>
      </c>
    </row>
    <row r="22" spans="1:6" ht="12.75">
      <c r="A22" s="6" t="s">
        <v>18</v>
      </c>
      <c r="B22" s="3">
        <v>5133.6</v>
      </c>
      <c r="C22" s="3">
        <v>904.7</v>
      </c>
      <c r="D22" s="3">
        <v>904.7</v>
      </c>
      <c r="E22" s="3">
        <f t="shared" si="0"/>
        <v>0</v>
      </c>
      <c r="F22" s="4">
        <f>D22/C22*100</f>
        <v>100</v>
      </c>
    </row>
    <row r="23" spans="1:6" ht="12.75">
      <c r="A23" s="7" t="s">
        <v>63</v>
      </c>
      <c r="B23" s="8">
        <v>4071.8</v>
      </c>
      <c r="C23" s="8">
        <v>867.6</v>
      </c>
      <c r="D23" s="8">
        <v>867.6</v>
      </c>
      <c r="E23" s="8">
        <f t="shared" si="0"/>
        <v>0</v>
      </c>
      <c r="F23" s="10">
        <f>D23/C23*100</f>
        <v>100</v>
      </c>
    </row>
    <row r="24" spans="1:6" ht="26.25">
      <c r="A24" s="7" t="s">
        <v>64</v>
      </c>
      <c r="B24" s="8">
        <v>704.6</v>
      </c>
      <c r="C24" s="8">
        <v>0</v>
      </c>
      <c r="D24" s="8">
        <v>0</v>
      </c>
      <c r="E24" s="8">
        <f t="shared" si="0"/>
        <v>0</v>
      </c>
      <c r="F24" s="10"/>
    </row>
    <row r="25" spans="1:6" ht="15">
      <c r="A25" s="13" t="s">
        <v>3</v>
      </c>
      <c r="B25" s="36">
        <f>SUM(B26:B33)</f>
        <v>8239.92</v>
      </c>
      <c r="C25" s="36">
        <f>SUM(C26:C33)</f>
        <v>1769.1</v>
      </c>
      <c r="D25" s="36">
        <f>SUM(D26:D33)</f>
        <v>1609.6499999999999</v>
      </c>
      <c r="E25" s="36">
        <f>SUM(E26:E33)</f>
        <v>-159.45</v>
      </c>
      <c r="F25" s="15">
        <f>D25/C25*100</f>
        <v>90.98694251314228</v>
      </c>
    </row>
    <row r="26" spans="1:6" ht="12.75">
      <c r="A26" s="21" t="s">
        <v>20</v>
      </c>
      <c r="B26" s="12">
        <v>2800.94</v>
      </c>
      <c r="C26" s="12">
        <v>615.04</v>
      </c>
      <c r="D26" s="12">
        <v>534.27</v>
      </c>
      <c r="E26" s="20">
        <f aca="true" t="shared" si="3" ref="E26:E33">D26-C26</f>
        <v>-80.76999999999998</v>
      </c>
      <c r="F26" s="10">
        <f aca="true" t="shared" si="4" ref="F26:F33">D26/C26*100</f>
        <v>86.86752081165453</v>
      </c>
    </row>
    <row r="27" spans="1:6" ht="12.75">
      <c r="A27" s="21" t="s">
        <v>21</v>
      </c>
      <c r="B27" s="12">
        <v>72.7</v>
      </c>
      <c r="C27" s="12">
        <v>18.18</v>
      </c>
      <c r="D27" s="12">
        <v>15.44</v>
      </c>
      <c r="E27" s="20">
        <f t="shared" si="3"/>
        <v>-2.74</v>
      </c>
      <c r="F27" s="10">
        <f t="shared" si="4"/>
        <v>84.92849284928494</v>
      </c>
    </row>
    <row r="28" spans="1:6" ht="26.25">
      <c r="A28" s="21" t="s">
        <v>22</v>
      </c>
      <c r="B28" s="12">
        <v>475.8</v>
      </c>
      <c r="C28" s="12">
        <v>74.98</v>
      </c>
      <c r="D28" s="12">
        <v>64.52</v>
      </c>
      <c r="E28" s="20">
        <f t="shared" si="3"/>
        <v>-10.460000000000008</v>
      </c>
      <c r="F28" s="10">
        <f t="shared" si="4"/>
        <v>86.04961323019471</v>
      </c>
    </row>
    <row r="29" spans="1:6" ht="12.75">
      <c r="A29" s="21" t="s">
        <v>23</v>
      </c>
      <c r="B29" s="12">
        <v>1265.57</v>
      </c>
      <c r="C29" s="12">
        <v>135</v>
      </c>
      <c r="D29" s="12">
        <v>89.85</v>
      </c>
      <c r="E29" s="20">
        <f t="shared" si="3"/>
        <v>-45.150000000000006</v>
      </c>
      <c r="F29" s="10">
        <f t="shared" si="4"/>
        <v>66.55555555555556</v>
      </c>
    </row>
    <row r="30" spans="1:6" ht="12.75">
      <c r="A30" s="21" t="s">
        <v>24</v>
      </c>
      <c r="B30" s="12">
        <v>578.96</v>
      </c>
      <c r="C30" s="12">
        <v>118.57</v>
      </c>
      <c r="D30" s="12">
        <v>99.65</v>
      </c>
      <c r="E30" s="20">
        <f t="shared" si="3"/>
        <v>-18.919999999999987</v>
      </c>
      <c r="F30" s="10">
        <f t="shared" si="4"/>
        <v>84.04318124314752</v>
      </c>
    </row>
    <row r="31" spans="1:6" ht="12.75" customHeight="1">
      <c r="A31" s="21" t="s">
        <v>25</v>
      </c>
      <c r="B31" s="12">
        <v>2908.3</v>
      </c>
      <c r="C31" s="12">
        <v>724.58</v>
      </c>
      <c r="D31" s="12">
        <v>724.58</v>
      </c>
      <c r="E31" s="20">
        <f t="shared" si="3"/>
        <v>0</v>
      </c>
      <c r="F31" s="10">
        <f t="shared" si="4"/>
        <v>100</v>
      </c>
    </row>
    <row r="32" spans="1:6" ht="12.75" customHeight="1">
      <c r="A32" s="21" t="s">
        <v>26</v>
      </c>
      <c r="B32" s="12">
        <v>81</v>
      </c>
      <c r="C32" s="12">
        <v>26.95</v>
      </c>
      <c r="D32" s="12">
        <v>25.54</v>
      </c>
      <c r="E32" s="20">
        <f t="shared" si="3"/>
        <v>-1.4100000000000001</v>
      </c>
      <c r="F32" s="10">
        <f t="shared" si="4"/>
        <v>94.76808905380334</v>
      </c>
    </row>
    <row r="33" spans="1:6" ht="12.75" customHeight="1">
      <c r="A33" s="21" t="s">
        <v>27</v>
      </c>
      <c r="B33" s="12">
        <v>56.65</v>
      </c>
      <c r="C33" s="12">
        <v>55.8</v>
      </c>
      <c r="D33" s="12">
        <v>55.8</v>
      </c>
      <c r="E33" s="20">
        <f t="shared" si="3"/>
        <v>0</v>
      </c>
      <c r="F33" s="10">
        <f t="shared" si="4"/>
        <v>100</v>
      </c>
    </row>
    <row r="34" spans="1:6" s="19" customFormat="1" ht="15">
      <c r="A34" s="17" t="s">
        <v>28</v>
      </c>
      <c r="B34" s="24">
        <f>B7-B25</f>
        <v>-235.11999999999898</v>
      </c>
      <c r="C34" s="24">
        <f>C7-C25</f>
        <v>-416.9999999999998</v>
      </c>
      <c r="D34" s="24">
        <f>D7-D25</f>
        <v>-113.69999999999982</v>
      </c>
      <c r="E34" s="16"/>
      <c r="F34" s="15"/>
    </row>
    <row r="35" spans="1:6" ht="26.25">
      <c r="A35" s="22" t="s">
        <v>4</v>
      </c>
      <c r="B35" s="25">
        <f>B36+B37</f>
        <v>235.12</v>
      </c>
      <c r="C35" s="25">
        <f>C36+C37</f>
        <v>417</v>
      </c>
      <c r="D35" s="25">
        <f>D36+D37</f>
        <v>113.7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73</v>
      </c>
      <c r="B37" s="26">
        <v>235.12</v>
      </c>
      <c r="C37" s="26">
        <v>417</v>
      </c>
      <c r="D37" s="26">
        <v>113.7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C33" sqref="C33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39</v>
      </c>
      <c r="B1" s="45"/>
      <c r="C1" s="45"/>
      <c r="D1" s="45"/>
      <c r="E1" s="45"/>
      <c r="F1" s="45"/>
    </row>
    <row r="2" spans="1:6" ht="15">
      <c r="A2" s="45" t="s">
        <v>68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45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70</v>
      </c>
      <c r="C5" s="35" t="s">
        <v>1</v>
      </c>
      <c r="D5" s="35" t="s">
        <v>69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B8+B21</f>
        <v>7121.700000000001</v>
      </c>
      <c r="C7" s="14">
        <f>C8+C21</f>
        <v>1513.1</v>
      </c>
      <c r="D7" s="14">
        <f>D8+D21</f>
        <v>1305.69</v>
      </c>
      <c r="E7" s="16">
        <f>D7-C7</f>
        <v>-207.40999999999985</v>
      </c>
      <c r="F7" s="15">
        <f>D7/C7*100</f>
        <v>86.29237988236072</v>
      </c>
    </row>
    <row r="8" spans="1:6" ht="12.75">
      <c r="A8" s="6" t="s">
        <v>19</v>
      </c>
      <c r="B8" s="3">
        <f>SUM(B9:B20)</f>
        <v>2749.9</v>
      </c>
      <c r="C8" s="3">
        <f>SUM(C9:C20)</f>
        <v>687.38</v>
      </c>
      <c r="D8" s="3">
        <f>SUM(D9:D20)</f>
        <v>490.14</v>
      </c>
      <c r="E8" s="3">
        <f>D8-C8</f>
        <v>-197.24</v>
      </c>
      <c r="F8" s="4">
        <f>D8/C8*100</f>
        <v>71.30553696645232</v>
      </c>
    </row>
    <row r="9" spans="1:6" ht="12.75">
      <c r="A9" s="7" t="s">
        <v>5</v>
      </c>
      <c r="B9" s="8">
        <v>752</v>
      </c>
      <c r="C9" s="8">
        <v>188</v>
      </c>
      <c r="D9" s="8">
        <v>184.03</v>
      </c>
      <c r="E9" s="8">
        <f aca="true" t="shared" si="0" ref="E9:E21">D9-C9</f>
        <v>-3.969999999999999</v>
      </c>
      <c r="F9" s="10">
        <f>D9/C9*100</f>
        <v>97.88829787234043</v>
      </c>
    </row>
    <row r="10" spans="1:6" ht="12.75">
      <c r="A10" s="7" t="s">
        <v>60</v>
      </c>
      <c r="B10" s="8">
        <v>820</v>
      </c>
      <c r="C10" s="8">
        <v>205</v>
      </c>
      <c r="D10" s="8">
        <v>226.44</v>
      </c>
      <c r="E10" s="8">
        <f t="shared" si="0"/>
        <v>21.439999999999998</v>
      </c>
      <c r="F10" s="10">
        <f>D10/C10*100</f>
        <v>110.45853658536586</v>
      </c>
    </row>
    <row r="11" spans="1:6" ht="12.75">
      <c r="A11" s="7" t="s">
        <v>6</v>
      </c>
      <c r="B11" s="8">
        <v>0.4</v>
      </c>
      <c r="C11" s="8">
        <v>0</v>
      </c>
      <c r="D11" s="8">
        <v>0.03</v>
      </c>
      <c r="E11" s="8">
        <f t="shared" si="0"/>
        <v>0.03</v>
      </c>
      <c r="F11" s="10"/>
    </row>
    <row r="12" spans="1:6" ht="12.75">
      <c r="A12" s="7" t="s">
        <v>13</v>
      </c>
      <c r="B12" s="8">
        <v>132</v>
      </c>
      <c r="C12" s="8">
        <v>33</v>
      </c>
      <c r="D12" s="8">
        <v>2.32</v>
      </c>
      <c r="E12" s="8">
        <f t="shared" si="0"/>
        <v>-30.68</v>
      </c>
      <c r="F12" s="10">
        <f aca="true" t="shared" si="1" ref="F12:F18">D12/C12*100</f>
        <v>7.030303030303029</v>
      </c>
    </row>
    <row r="13" spans="1:6" ht="12.75">
      <c r="A13" s="7" t="s">
        <v>46</v>
      </c>
      <c r="B13" s="8">
        <v>8.5</v>
      </c>
      <c r="C13" s="8">
        <v>2.13</v>
      </c>
      <c r="D13" s="8">
        <v>5.11</v>
      </c>
      <c r="E13" s="8">
        <f t="shared" si="0"/>
        <v>2.9800000000000004</v>
      </c>
      <c r="F13" s="10">
        <f t="shared" si="1"/>
        <v>239.906103286385</v>
      </c>
    </row>
    <row r="14" spans="1:6" ht="12.75">
      <c r="A14" s="7" t="s">
        <v>47</v>
      </c>
      <c r="B14" s="8">
        <v>229</v>
      </c>
      <c r="C14" s="8">
        <v>57.25</v>
      </c>
      <c r="D14" s="8">
        <v>10.08</v>
      </c>
      <c r="E14" s="8">
        <f t="shared" si="0"/>
        <v>-47.17</v>
      </c>
      <c r="F14" s="10">
        <f t="shared" si="1"/>
        <v>17.606986899563317</v>
      </c>
    </row>
    <row r="15" spans="1:6" ht="12.75">
      <c r="A15" s="7" t="s">
        <v>14</v>
      </c>
      <c r="B15" s="8">
        <v>688</v>
      </c>
      <c r="C15" s="8">
        <v>172</v>
      </c>
      <c r="D15" s="8">
        <v>5.75</v>
      </c>
      <c r="E15" s="8">
        <f t="shared" si="0"/>
        <v>-166.25</v>
      </c>
      <c r="F15" s="10">
        <f t="shared" si="1"/>
        <v>3.343023255813953</v>
      </c>
    </row>
    <row r="16" spans="1:6" ht="12.75">
      <c r="A16" s="7" t="s">
        <v>34</v>
      </c>
      <c r="B16" s="8">
        <v>6.8</v>
      </c>
      <c r="C16" s="8">
        <v>1.7</v>
      </c>
      <c r="D16" s="8">
        <v>3.4</v>
      </c>
      <c r="E16" s="8">
        <f t="shared" si="0"/>
        <v>1.7</v>
      </c>
      <c r="F16" s="10">
        <f t="shared" si="1"/>
        <v>200</v>
      </c>
    </row>
    <row r="17" spans="1:6" ht="12.75">
      <c r="A17" s="7" t="s">
        <v>66</v>
      </c>
      <c r="B17" s="8">
        <v>0</v>
      </c>
      <c r="C17" s="8">
        <v>0</v>
      </c>
      <c r="D17" s="8">
        <v>0</v>
      </c>
      <c r="E17" s="8">
        <f t="shared" si="0"/>
        <v>0</v>
      </c>
      <c r="F17" s="10"/>
    </row>
    <row r="18" spans="1:6" ht="12.75">
      <c r="A18" s="9" t="s">
        <v>8</v>
      </c>
      <c r="B18" s="8">
        <v>113.2</v>
      </c>
      <c r="C18" s="8">
        <v>28.3</v>
      </c>
      <c r="D18" s="8">
        <v>29.2</v>
      </c>
      <c r="E18" s="8">
        <f t="shared" si="0"/>
        <v>0.8999999999999986</v>
      </c>
      <c r="F18" s="10">
        <f t="shared" si="1"/>
        <v>103.18021201413427</v>
      </c>
    </row>
    <row r="19" spans="1:6" ht="12.75">
      <c r="A19" s="7" t="s">
        <v>9</v>
      </c>
      <c r="B19" s="8">
        <v>0</v>
      </c>
      <c r="C19" s="8">
        <v>0</v>
      </c>
      <c r="D19" s="8">
        <v>23.78</v>
      </c>
      <c r="E19" s="8">
        <f t="shared" si="0"/>
        <v>23.78</v>
      </c>
      <c r="F19" s="10"/>
    </row>
    <row r="20" spans="1:6" ht="12.75">
      <c r="A20" s="7" t="s">
        <v>67</v>
      </c>
      <c r="B20" s="8">
        <v>0</v>
      </c>
      <c r="C20" s="8">
        <v>0</v>
      </c>
      <c r="D20" s="8">
        <v>0</v>
      </c>
      <c r="E20" s="8">
        <f t="shared" si="0"/>
        <v>0</v>
      </c>
      <c r="F20" s="10"/>
    </row>
    <row r="21" spans="1:7" ht="12.75">
      <c r="A21" s="6" t="s">
        <v>18</v>
      </c>
      <c r="B21" s="3">
        <v>4371.8</v>
      </c>
      <c r="C21" s="3">
        <v>825.72</v>
      </c>
      <c r="D21" s="3">
        <v>815.55</v>
      </c>
      <c r="E21" s="3">
        <f t="shared" si="0"/>
        <v>-10.170000000000073</v>
      </c>
      <c r="F21" s="4">
        <f>D21/C21*100</f>
        <v>98.76834762389187</v>
      </c>
      <c r="G21" s="39"/>
    </row>
    <row r="22" spans="1:6" ht="12.75">
      <c r="A22" s="7" t="s">
        <v>63</v>
      </c>
      <c r="B22" s="8">
        <v>3658.5</v>
      </c>
      <c r="C22" s="8">
        <v>775.7</v>
      </c>
      <c r="D22" s="8">
        <v>775.7</v>
      </c>
      <c r="E22" s="8">
        <f>D22-C22</f>
        <v>0</v>
      </c>
      <c r="F22" s="10">
        <f>D22/C22*100</f>
        <v>100</v>
      </c>
    </row>
    <row r="23" spans="1:6" ht="26.25">
      <c r="A23" s="7" t="s">
        <v>64</v>
      </c>
      <c r="B23" s="8">
        <v>407.6</v>
      </c>
      <c r="C23" s="8">
        <v>0</v>
      </c>
      <c r="D23" s="8">
        <v>0</v>
      </c>
      <c r="E23" s="8">
        <f>D23-C23</f>
        <v>0</v>
      </c>
      <c r="F23" s="10"/>
    </row>
    <row r="24" spans="1:6" ht="15">
      <c r="A24" s="13" t="s">
        <v>3</v>
      </c>
      <c r="B24" s="36">
        <f>B25+B26+B27+B28+B29+B30+B31+B32</f>
        <v>7131.699999999999</v>
      </c>
      <c r="C24" s="36">
        <f>C25+C26+C27+C28+C29+C30+C31+C32</f>
        <v>1433.62</v>
      </c>
      <c r="D24" s="36">
        <f>D25+D26+D27+D28+D29+D30+D31+D32</f>
        <v>1414.04</v>
      </c>
      <c r="E24" s="14">
        <f>E25+E26+E27+E28+E29+E30+E31+E32</f>
        <v>-19.579999999999963</v>
      </c>
      <c r="F24" s="15">
        <f>D24/C24*100</f>
        <v>98.63422664304349</v>
      </c>
    </row>
    <row r="25" spans="1:6" ht="12.75">
      <c r="A25" s="21" t="s">
        <v>20</v>
      </c>
      <c r="B25" s="12">
        <v>2267.9</v>
      </c>
      <c r="C25" s="12">
        <v>420.77</v>
      </c>
      <c r="D25" s="12">
        <v>411.23</v>
      </c>
      <c r="E25" s="20">
        <f aca="true" t="shared" si="2" ref="E25:E32">D25-C25</f>
        <v>-9.539999999999964</v>
      </c>
      <c r="F25" s="10">
        <f aca="true" t="shared" si="3" ref="F25:F31">D25/C25*100</f>
        <v>97.73272809373293</v>
      </c>
    </row>
    <row r="26" spans="1:6" ht="12.75">
      <c r="A26" s="21" t="s">
        <v>21</v>
      </c>
      <c r="B26" s="12">
        <v>72.7</v>
      </c>
      <c r="C26" s="12">
        <v>18.18</v>
      </c>
      <c r="D26" s="12">
        <v>18.18</v>
      </c>
      <c r="E26" s="20">
        <f t="shared" si="2"/>
        <v>0</v>
      </c>
      <c r="F26" s="10">
        <f t="shared" si="3"/>
        <v>100</v>
      </c>
    </row>
    <row r="27" spans="1:6" ht="26.25">
      <c r="A27" s="21" t="s">
        <v>22</v>
      </c>
      <c r="B27" s="12">
        <v>369.2</v>
      </c>
      <c r="C27" s="12">
        <v>87.19</v>
      </c>
      <c r="D27" s="12">
        <v>87.19</v>
      </c>
      <c r="E27" s="20">
        <f t="shared" si="2"/>
        <v>0</v>
      </c>
      <c r="F27" s="10">
        <f t="shared" si="3"/>
        <v>100</v>
      </c>
    </row>
    <row r="28" spans="1:6" ht="12.75">
      <c r="A28" s="21" t="s">
        <v>23</v>
      </c>
      <c r="B28" s="12">
        <v>1179.3</v>
      </c>
      <c r="C28" s="12">
        <v>100</v>
      </c>
      <c r="D28" s="12">
        <v>100</v>
      </c>
      <c r="E28" s="20">
        <f t="shared" si="2"/>
        <v>0</v>
      </c>
      <c r="F28" s="10">
        <f t="shared" si="3"/>
        <v>100</v>
      </c>
    </row>
    <row r="29" spans="1:6" ht="12.75">
      <c r="A29" s="21" t="s">
        <v>24</v>
      </c>
      <c r="B29" s="12">
        <v>149.6</v>
      </c>
      <c r="C29" s="12">
        <v>55.93</v>
      </c>
      <c r="D29" s="12">
        <v>55.93</v>
      </c>
      <c r="E29" s="20">
        <f t="shared" si="2"/>
        <v>0</v>
      </c>
      <c r="F29" s="10">
        <f t="shared" si="3"/>
        <v>100</v>
      </c>
    </row>
    <row r="30" spans="1:6" ht="12.75" customHeight="1">
      <c r="A30" s="21" t="s">
        <v>25</v>
      </c>
      <c r="B30" s="12">
        <v>2849.5</v>
      </c>
      <c r="C30" s="12">
        <v>689.23</v>
      </c>
      <c r="D30" s="12">
        <v>679.23</v>
      </c>
      <c r="E30" s="20">
        <f t="shared" si="2"/>
        <v>-10</v>
      </c>
      <c r="F30" s="10">
        <f t="shared" si="3"/>
        <v>98.54910552355527</v>
      </c>
    </row>
    <row r="31" spans="1:6" ht="12.75" customHeight="1">
      <c r="A31" s="21" t="s">
        <v>26</v>
      </c>
      <c r="B31" s="12">
        <v>243.5</v>
      </c>
      <c r="C31" s="12">
        <v>62.32</v>
      </c>
      <c r="D31" s="12">
        <v>62.28</v>
      </c>
      <c r="E31" s="20">
        <f t="shared" si="2"/>
        <v>-0.03999999999999915</v>
      </c>
      <c r="F31" s="10">
        <f t="shared" si="3"/>
        <v>99.93581514762516</v>
      </c>
    </row>
    <row r="32" spans="1:6" ht="12.75" customHeight="1">
      <c r="A32" s="21" t="s">
        <v>27</v>
      </c>
      <c r="B32" s="12">
        <v>0</v>
      </c>
      <c r="C32" s="12">
        <f>B32</f>
        <v>0</v>
      </c>
      <c r="D32" s="12">
        <v>0</v>
      </c>
      <c r="E32" s="20">
        <f t="shared" si="2"/>
        <v>0</v>
      </c>
      <c r="F32" s="10"/>
    </row>
    <row r="33" spans="1:6" s="19" customFormat="1" ht="15">
      <c r="A33" s="17" t="s">
        <v>28</v>
      </c>
      <c r="B33" s="24">
        <f>B7-B24</f>
        <v>-9.999999999998181</v>
      </c>
      <c r="C33" s="24">
        <f>C7-C24</f>
        <v>79.48000000000002</v>
      </c>
      <c r="D33" s="24">
        <f>D7-D24</f>
        <v>-108.34999999999991</v>
      </c>
      <c r="E33" s="16"/>
      <c r="F33" s="15"/>
    </row>
    <row r="34" spans="1:6" ht="26.25">
      <c r="A34" s="22" t="s">
        <v>4</v>
      </c>
      <c r="B34" s="25">
        <f>B35+B36</f>
        <v>10</v>
      </c>
      <c r="C34" s="25">
        <f>C35+C36</f>
        <v>-79.48</v>
      </c>
      <c r="D34" s="25">
        <f>D35+D36</f>
        <v>108.35</v>
      </c>
      <c r="E34" s="3"/>
      <c r="F34" s="4"/>
    </row>
    <row r="35" spans="1:6" ht="12.75" customHeight="1">
      <c r="A35" s="21" t="s">
        <v>12</v>
      </c>
      <c r="B35" s="26">
        <v>0</v>
      </c>
      <c r="C35" s="26">
        <v>0</v>
      </c>
      <c r="D35" s="26">
        <v>0</v>
      </c>
      <c r="E35" s="8"/>
      <c r="F35" s="10"/>
    </row>
    <row r="36" spans="1:6" ht="12.75" customHeight="1">
      <c r="A36" s="21" t="s">
        <v>73</v>
      </c>
      <c r="B36" s="26">
        <v>10</v>
      </c>
      <c r="C36" s="26">
        <v>-79.48</v>
      </c>
      <c r="D36" s="26">
        <v>108.35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  <ignoredErrors>
    <ignoredError sqref="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Бобынина_Наталья</cp:lastModifiedBy>
  <cp:lastPrinted>2016-05-17T10:31:41Z</cp:lastPrinted>
  <dcterms:created xsi:type="dcterms:W3CDTF">2002-03-11T10:22:12Z</dcterms:created>
  <dcterms:modified xsi:type="dcterms:W3CDTF">2017-04-28T03:36:38Z</dcterms:modified>
  <cp:category/>
  <cp:version/>
  <cp:contentType/>
  <cp:contentStatus/>
</cp:coreProperties>
</file>